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omments6.xml" ContentType="application/vnd.openxmlformats-officedocument.spreadsheetml.comment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omments7.xml" ContentType="application/vnd.openxmlformats-officedocument.spreadsheetml.comments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omments8.xml" ContentType="application/vnd.openxmlformats-officedocument.spreadsheetml.comments+xml"/>
  <Override PartName="/xl/drawings/drawing21.xml" ContentType="application/vnd.openxmlformats-officedocument.drawing+xml"/>
  <Override PartName="/xl/comments9.xml" ContentType="application/vnd.openxmlformats-officedocument.spreadsheetml.comments+xml"/>
  <Override PartName="/xl/drawings/drawing22.xml" ContentType="application/vnd.openxmlformats-officedocument.drawing+xml"/>
  <Override PartName="/xl/comments10.xml" ContentType="application/vnd.openxmlformats-officedocument.spreadsheetml.comments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omments11.xml" ContentType="application/vnd.openxmlformats-officedocument.spreadsheetml.comments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comments12.xml" ContentType="application/vnd.openxmlformats-officedocument.spreadsheetml.comments+xml"/>
  <Override PartName="/xl/drawings/drawing36.xml" ContentType="application/vnd.openxmlformats-officedocument.drawing+xml"/>
  <Override PartName="/xl/comments13.xml" ContentType="application/vnd.openxmlformats-officedocument.spreadsheetml.comments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omments14.xml" ContentType="application/vnd.openxmlformats-officedocument.spreadsheetml.comments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ay\Desktop\2024\حسابات د رجب\"/>
    </mc:Choice>
  </mc:AlternateContent>
  <bookViews>
    <workbookView xWindow="0" yWindow="0" windowWidth="9510" windowHeight="9345" tabRatio="868"/>
  </bookViews>
  <sheets>
    <sheet name="مجمع" sheetId="18" r:id="rId1"/>
    <sheet name="مستخلص (43)" sheetId="49" r:id="rId2"/>
    <sheet name="مستخلص (42)" sheetId="48" r:id="rId3"/>
    <sheet name="مستخلص (41)" sheetId="47" r:id="rId4"/>
    <sheet name="مستخلص (40)" sheetId="46" r:id="rId5"/>
    <sheet name="مستخلص (39)" sheetId="44" r:id="rId6"/>
    <sheet name="مستخلص (38)" sheetId="43" r:id="rId7"/>
    <sheet name="مستخلص (37)" sheetId="42" r:id="rId8"/>
    <sheet name="مستخلص (36)" sheetId="41" r:id="rId9"/>
    <sheet name="مستخلص (35)" sheetId="40" r:id="rId10"/>
    <sheet name="مستخلص (34)" sheetId="39" r:id="rId11"/>
    <sheet name="مستخلص (33)" sheetId="38" r:id="rId12"/>
    <sheet name="مستخلص (32)" sheetId="37" r:id="rId13"/>
    <sheet name="مستخلص (31)" sheetId="36" r:id="rId14"/>
    <sheet name="مستخلص (30)" sheetId="35" r:id="rId15"/>
    <sheet name="مستخلص (29)" sheetId="34" r:id="rId16"/>
    <sheet name="مستخلص (28)" sheetId="32" r:id="rId17"/>
    <sheet name="مستخلص (27)" sheetId="31" r:id="rId18"/>
    <sheet name="مستخلص (26)" sheetId="30" r:id="rId19"/>
    <sheet name="مستخلص (25)" sheetId="29" r:id="rId20"/>
    <sheet name="مستخلص (24)" sheetId="28" r:id="rId21"/>
    <sheet name="مستخلص (23)" sheetId="33" r:id="rId22"/>
    <sheet name="مستخلص (22)" sheetId="25" r:id="rId23"/>
    <sheet name="مستخلص (21)" sheetId="24" r:id="rId24"/>
    <sheet name="مستخلص (20)" sheetId="23" r:id="rId25"/>
    <sheet name="مستخلص (19)" sheetId="22" r:id="rId26"/>
    <sheet name="مستخلص (18)" sheetId="20" r:id="rId27"/>
    <sheet name="مستخلص (17)" sheetId="19" r:id="rId28"/>
    <sheet name="مستخلص (16)" sheetId="17" r:id="rId29"/>
    <sheet name="مستخلص (15)" sheetId="16" r:id="rId30"/>
    <sheet name="مستخلص (14)" sheetId="15" r:id="rId31"/>
    <sheet name="مستخلص (13)" sheetId="14" r:id="rId32"/>
    <sheet name="مستخلص (12)" sheetId="13" r:id="rId33"/>
    <sheet name="مستخلص (11)" sheetId="12" r:id="rId34"/>
    <sheet name="مستخلص (10)" sheetId="21" r:id="rId35"/>
    <sheet name="مستخلص (9)" sheetId="11" r:id="rId36"/>
    <sheet name="مستخلص (8)" sheetId="10" r:id="rId37"/>
    <sheet name="مستخلص (7)" sheetId="9" r:id="rId38"/>
    <sheet name="مستخلص (6)" sheetId="8" r:id="rId39"/>
    <sheet name="مستخلص (5)" sheetId="7" r:id="rId40"/>
    <sheet name="مستخلص (4)" sheetId="6" r:id="rId41"/>
    <sheet name="مستخلص (3)" sheetId="5" r:id="rId42"/>
    <sheet name="مستخلص (2)" sheetId="4" r:id="rId43"/>
    <sheet name="مستخلص" sheetId="2" r:id="rId44"/>
    <sheet name="مصاريف الشركة" sheetId="27" r:id="rId45"/>
    <sheet name="رواتب" sheetId="26" r:id="rId46"/>
  </sheets>
  <definedNames>
    <definedName name="_xlnm._FilterDatabase" localSheetId="0" hidden="1">مجمع!$A$2:$G$53</definedName>
    <definedName name="_xlnm.Print_Area" localSheetId="45">رواتب!$A$1:$F$40</definedName>
    <definedName name="_xlnm.Print_Area" localSheetId="0">مجمع!$A$1:$G$53</definedName>
    <definedName name="_xlnm.Print_Area" localSheetId="43">مستخلص!$A$1:$H$29</definedName>
    <definedName name="_xlnm.Print_Area" localSheetId="34">'مستخلص (10)'!$A$1:$H$39</definedName>
    <definedName name="_xlnm.Print_Area" localSheetId="33">'مستخلص (11)'!$A$1:$H$30</definedName>
    <definedName name="_xlnm.Print_Area" localSheetId="32">'مستخلص (12)'!$A$1:$H$30</definedName>
    <definedName name="_xlnm.Print_Area" localSheetId="31">'مستخلص (13)'!$A$1:$H$30</definedName>
    <definedName name="_xlnm.Print_Area" localSheetId="30">'مستخلص (14)'!$A$1:$H$30</definedName>
    <definedName name="_xlnm.Print_Area" localSheetId="29">'مستخلص (15)'!$A$1:$H$30</definedName>
    <definedName name="_xlnm.Print_Area" localSheetId="28">'مستخلص (16)'!$A$1:$H$30</definedName>
    <definedName name="_xlnm.Print_Area" localSheetId="27">'مستخلص (17)'!$A$1:$H$30</definedName>
    <definedName name="_xlnm.Print_Area" localSheetId="26">'مستخلص (18)'!$A$1:$H$39</definedName>
    <definedName name="_xlnm.Print_Area" localSheetId="25">'مستخلص (19)'!$A$1:$H$39</definedName>
    <definedName name="_xlnm.Print_Area" localSheetId="42">'مستخلص (2)'!$A$1:$H$29</definedName>
    <definedName name="_xlnm.Print_Area" localSheetId="24">'مستخلص (20)'!$A$1:$H$30</definedName>
    <definedName name="_xlnm.Print_Area" localSheetId="23">'مستخلص (21)'!$A$1:$H$30</definedName>
    <definedName name="_xlnm.Print_Area" localSheetId="22">'مستخلص (22)'!$A$1:$H$30</definedName>
    <definedName name="_xlnm.Print_Area" localSheetId="21">'مستخلص (23)'!$A$1:$H$30</definedName>
    <definedName name="_xlnm.Print_Area" localSheetId="20">'مستخلص (24)'!$A$1:$H$39</definedName>
    <definedName name="_xlnm.Print_Area" localSheetId="19">'مستخلص (25)'!$A$1:$H$30</definedName>
    <definedName name="_xlnm.Print_Area" localSheetId="18">'مستخلص (26)'!$A$1:$H$30</definedName>
    <definedName name="_xlnm.Print_Area" localSheetId="17">'مستخلص (27)'!$A$1:$H$30</definedName>
    <definedName name="_xlnm.Print_Area" localSheetId="16">'مستخلص (28)'!$A$1:$H$30</definedName>
    <definedName name="_xlnm.Print_Area" localSheetId="15">'مستخلص (29)'!$A$1:$H$30</definedName>
    <definedName name="_xlnm.Print_Area" localSheetId="41">'مستخلص (3)'!$A$1:$H$29</definedName>
    <definedName name="_xlnm.Print_Area" localSheetId="14">'مستخلص (30)'!$A$1:$H$30</definedName>
    <definedName name="_xlnm.Print_Area" localSheetId="13">'مستخلص (31)'!$A$1:$H$30</definedName>
    <definedName name="_xlnm.Print_Area" localSheetId="12">'مستخلص (32)'!$A$1:$H$30</definedName>
    <definedName name="_xlnm.Print_Area" localSheetId="11">'مستخلص (33)'!$A$1:$H$42</definedName>
    <definedName name="_xlnm.Print_Area" localSheetId="10">'مستخلص (34)'!$A$1:$H$30</definedName>
    <definedName name="_xlnm.Print_Area" localSheetId="9">'مستخلص (35)'!$A$1:$H$30</definedName>
    <definedName name="_xlnm.Print_Area" localSheetId="8">'مستخلص (36)'!$A$1:$H$30</definedName>
    <definedName name="_xlnm.Print_Area" localSheetId="7">'مستخلص (37)'!$A$1:$H$30</definedName>
    <definedName name="_xlnm.Print_Area" localSheetId="6">'مستخلص (38)'!$A$1:$H$30</definedName>
    <definedName name="_xlnm.Print_Area" localSheetId="5">'مستخلص (39)'!$A$1:$H$30</definedName>
    <definedName name="_xlnm.Print_Area" localSheetId="40">'مستخلص (4)'!$A$1:$H$30</definedName>
    <definedName name="_xlnm.Print_Area" localSheetId="4">'مستخلص (40)'!$A$1:$H$30</definedName>
    <definedName name="_xlnm.Print_Area" localSheetId="3">'مستخلص (41)'!$A$1:$H$42</definedName>
    <definedName name="_xlnm.Print_Area" localSheetId="2">'مستخلص (42)'!$A$1:$H$30</definedName>
    <definedName name="_xlnm.Print_Area" localSheetId="1">'مستخلص (43)'!$A$1:$H$30</definedName>
    <definedName name="_xlnm.Print_Area" localSheetId="39">'مستخلص (5)'!$A$1:$H$30</definedName>
    <definedName name="_xlnm.Print_Area" localSheetId="38">'مستخلص (6)'!$A$1:$H$30</definedName>
    <definedName name="_xlnm.Print_Area" localSheetId="37">'مستخلص (7)'!$A$1:$H$30</definedName>
    <definedName name="_xlnm.Print_Area" localSheetId="36">'مستخلص (8)'!$A$1:$H$30</definedName>
    <definedName name="_xlnm.Print_Area" localSheetId="35">'مستخلص (9)'!$A$1:$H$30</definedName>
    <definedName name="_xlnm.Print_Area" localSheetId="44">'مصاريف الشركة'!$A$1:$E$32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8" l="1"/>
  <c r="J9" i="42" l="1"/>
  <c r="J10" i="42"/>
  <c r="F45" i="18" l="1"/>
  <c r="F44" i="18"/>
  <c r="F43" i="18"/>
  <c r="F42" i="18"/>
  <c r="F40" i="18"/>
  <c r="F39" i="18"/>
  <c r="F38" i="18"/>
  <c r="C24" i="49"/>
  <c r="C23" i="49"/>
  <c r="C22" i="49"/>
  <c r="H14" i="49"/>
  <c r="H13" i="49"/>
  <c r="H12" i="49"/>
  <c r="F12" i="49"/>
  <c r="F11" i="49"/>
  <c r="H11" i="49" s="1"/>
  <c r="F10" i="49"/>
  <c r="H10" i="49" s="1"/>
  <c r="H9" i="49"/>
  <c r="F9" i="49"/>
  <c r="F9" i="48"/>
  <c r="H9" i="48" s="1"/>
  <c r="F9" i="42"/>
  <c r="H9" i="42" s="1"/>
  <c r="H20" i="42" s="1"/>
  <c r="C27" i="42" s="1"/>
  <c r="C24" i="48"/>
  <c r="C23" i="48"/>
  <c r="H14" i="48"/>
  <c r="H13" i="48"/>
  <c r="H12" i="48"/>
  <c r="F12" i="48"/>
  <c r="F11" i="48"/>
  <c r="H11" i="48" s="1"/>
  <c r="F10" i="48"/>
  <c r="H10" i="48" s="1"/>
  <c r="C36" i="47"/>
  <c r="C35" i="47"/>
  <c r="F31" i="47"/>
  <c r="H31" i="47" s="1"/>
  <c r="H30" i="47"/>
  <c r="F29" i="47"/>
  <c r="H29" i="47" s="1"/>
  <c r="F28" i="47"/>
  <c r="H28" i="47" s="1"/>
  <c r="F27" i="47"/>
  <c r="H27" i="47" s="1"/>
  <c r="F26" i="47"/>
  <c r="H26" i="47" s="1"/>
  <c r="F25" i="47"/>
  <c r="H25" i="47" s="1"/>
  <c r="F24" i="47"/>
  <c r="H24" i="47" s="1"/>
  <c r="F23" i="47"/>
  <c r="H23" i="47" s="1"/>
  <c r="F22" i="47"/>
  <c r="H22" i="47" s="1"/>
  <c r="H21" i="47"/>
  <c r="F21" i="47"/>
  <c r="F20" i="47"/>
  <c r="H20" i="47" s="1"/>
  <c r="H19" i="47"/>
  <c r="F19" i="47"/>
  <c r="F18" i="47"/>
  <c r="H18" i="47" s="1"/>
  <c r="F17" i="47"/>
  <c r="H17" i="47" s="1"/>
  <c r="F16" i="47"/>
  <c r="H16" i="47" s="1"/>
  <c r="F15" i="47"/>
  <c r="H15" i="47" s="1"/>
  <c r="F14" i="47"/>
  <c r="H14" i="47" s="1"/>
  <c r="H13" i="47"/>
  <c r="F13" i="47"/>
  <c r="F12" i="47"/>
  <c r="H12" i="47" s="1"/>
  <c r="F11" i="47"/>
  <c r="H11" i="47" s="1"/>
  <c r="F10" i="47"/>
  <c r="H10" i="47" s="1"/>
  <c r="F9" i="47"/>
  <c r="H9" i="47" s="1"/>
  <c r="C24" i="46"/>
  <c r="C23" i="46"/>
  <c r="C22" i="46"/>
  <c r="H14" i="46"/>
  <c r="H13" i="46"/>
  <c r="H12" i="46"/>
  <c r="F12" i="46"/>
  <c r="H11" i="46"/>
  <c r="F11" i="46"/>
  <c r="F10" i="46"/>
  <c r="H10" i="46" s="1"/>
  <c r="H9" i="46"/>
  <c r="F9" i="46"/>
  <c r="C24" i="44"/>
  <c r="C23" i="44"/>
  <c r="H14" i="44"/>
  <c r="H13" i="44"/>
  <c r="F12" i="44"/>
  <c r="H12" i="44" s="1"/>
  <c r="F11" i="44"/>
  <c r="H11" i="44" s="1"/>
  <c r="F10" i="44"/>
  <c r="H10" i="44" s="1"/>
  <c r="F9" i="44"/>
  <c r="H9" i="44" s="1"/>
  <c r="H20" i="44" s="1"/>
  <c r="C27" i="44" s="1"/>
  <c r="C24" i="43"/>
  <c r="C23" i="43"/>
  <c r="H14" i="43"/>
  <c r="H13" i="43"/>
  <c r="F12" i="43"/>
  <c r="H12" i="43" s="1"/>
  <c r="F11" i="43"/>
  <c r="H11" i="43" s="1"/>
  <c r="F10" i="43"/>
  <c r="H10" i="43" s="1"/>
  <c r="F9" i="43"/>
  <c r="H9" i="43" s="1"/>
  <c r="H20" i="43" s="1"/>
  <c r="C27" i="43" s="1"/>
  <c r="C24" i="42"/>
  <c r="C23" i="42"/>
  <c r="H14" i="42"/>
  <c r="H13" i="42"/>
  <c r="F12" i="42"/>
  <c r="H12" i="42" s="1"/>
  <c r="F11" i="42"/>
  <c r="H11" i="42" s="1"/>
  <c r="F10" i="42"/>
  <c r="H10" i="42" s="1"/>
  <c r="C24" i="41"/>
  <c r="C23" i="41"/>
  <c r="C22" i="41"/>
  <c r="H14" i="41"/>
  <c r="H13" i="41"/>
  <c r="F12" i="41"/>
  <c r="H12" i="41" s="1"/>
  <c r="F11" i="41"/>
  <c r="H11" i="41" s="1"/>
  <c r="F10" i="41"/>
  <c r="H10" i="41" s="1"/>
  <c r="F9" i="41"/>
  <c r="H9" i="41" s="1"/>
  <c r="F18" i="18"/>
  <c r="F17" i="18"/>
  <c r="F33" i="18"/>
  <c r="F32" i="18"/>
  <c r="F34" i="18"/>
  <c r="F36" i="18"/>
  <c r="F35" i="18"/>
  <c r="C24" i="40"/>
  <c r="C23" i="40"/>
  <c r="H14" i="40"/>
  <c r="H13" i="40"/>
  <c r="F12" i="40"/>
  <c r="H12" i="40" s="1"/>
  <c r="F11" i="40"/>
  <c r="H11" i="40" s="1"/>
  <c r="F10" i="40"/>
  <c r="H10" i="40" s="1"/>
  <c r="F9" i="40"/>
  <c r="H9" i="40" s="1"/>
  <c r="H10" i="33"/>
  <c r="H11" i="33"/>
  <c r="H30" i="38"/>
  <c r="C24" i="39"/>
  <c r="C23" i="39"/>
  <c r="C22" i="39"/>
  <c r="H14" i="39"/>
  <c r="H13" i="39"/>
  <c r="H12" i="39"/>
  <c r="F12" i="39"/>
  <c r="H11" i="39"/>
  <c r="F11" i="39"/>
  <c r="F10" i="39"/>
  <c r="H10" i="39" s="1"/>
  <c r="H9" i="39"/>
  <c r="F9" i="39"/>
  <c r="H29" i="38"/>
  <c r="H28" i="38"/>
  <c r="F29" i="38"/>
  <c r="F28" i="38"/>
  <c r="C36" i="38"/>
  <c r="C35" i="38"/>
  <c r="F31" i="38"/>
  <c r="H31" i="38" s="1"/>
  <c r="F27" i="38"/>
  <c r="H27" i="38" s="1"/>
  <c r="F26" i="38"/>
  <c r="H26" i="38" s="1"/>
  <c r="F25" i="38"/>
  <c r="H25" i="38" s="1"/>
  <c r="F24" i="38"/>
  <c r="H24" i="38" s="1"/>
  <c r="F23" i="38"/>
  <c r="H23" i="38" s="1"/>
  <c r="F22" i="38"/>
  <c r="H22" i="38" s="1"/>
  <c r="F21" i="38"/>
  <c r="H21" i="38" s="1"/>
  <c r="F20" i="38"/>
  <c r="H20" i="38" s="1"/>
  <c r="F19" i="38"/>
  <c r="H19" i="38" s="1"/>
  <c r="F18" i="38"/>
  <c r="H18" i="38" s="1"/>
  <c r="F17" i="38"/>
  <c r="H17" i="38" s="1"/>
  <c r="F16" i="38"/>
  <c r="H16" i="38" s="1"/>
  <c r="F15" i="38"/>
  <c r="H15" i="38" s="1"/>
  <c r="F14" i="38"/>
  <c r="H14" i="38" s="1"/>
  <c r="F13" i="38"/>
  <c r="H13" i="38" s="1"/>
  <c r="F12" i="38"/>
  <c r="H12" i="38" s="1"/>
  <c r="F11" i="38"/>
  <c r="H11" i="38" s="1"/>
  <c r="F10" i="38"/>
  <c r="H10" i="38" s="1"/>
  <c r="F9" i="38"/>
  <c r="H9" i="38" s="1"/>
  <c r="F10" i="37"/>
  <c r="F11" i="37"/>
  <c r="F9" i="37"/>
  <c r="H9" i="37" s="1"/>
  <c r="H10" i="37"/>
  <c r="H11" i="37"/>
  <c r="H14" i="37"/>
  <c r="H13" i="37"/>
  <c r="F12" i="37"/>
  <c r="H12" i="37" s="1"/>
  <c r="C24" i="36"/>
  <c r="C23" i="36"/>
  <c r="H14" i="36"/>
  <c r="H13" i="36"/>
  <c r="F12" i="36"/>
  <c r="H12" i="36" s="1"/>
  <c r="F11" i="36"/>
  <c r="H11" i="36" s="1"/>
  <c r="F10" i="36"/>
  <c r="H10" i="36" s="1"/>
  <c r="F9" i="36"/>
  <c r="H9" i="36" s="1"/>
  <c r="H20" i="36" s="1"/>
  <c r="C27" i="36" s="1"/>
  <c r="C24" i="35"/>
  <c r="C23" i="35"/>
  <c r="H14" i="35"/>
  <c r="H13" i="35"/>
  <c r="F12" i="35"/>
  <c r="H12" i="35" s="1"/>
  <c r="H11" i="35"/>
  <c r="F11" i="35"/>
  <c r="F10" i="35"/>
  <c r="H10" i="35" s="1"/>
  <c r="H9" i="35"/>
  <c r="H20" i="35" s="1"/>
  <c r="C27" i="35" s="1"/>
  <c r="F9" i="35"/>
  <c r="F31" i="18"/>
  <c r="C24" i="34"/>
  <c r="C23" i="34"/>
  <c r="H14" i="34"/>
  <c r="H13" i="34"/>
  <c r="H12" i="34"/>
  <c r="F12" i="34"/>
  <c r="F11" i="34"/>
  <c r="H11" i="34" s="1"/>
  <c r="H10" i="34"/>
  <c r="F10" i="34"/>
  <c r="F9" i="34"/>
  <c r="H9" i="34" s="1"/>
  <c r="H20" i="34" s="1"/>
  <c r="C27" i="34" s="1"/>
  <c r="F30" i="18"/>
  <c r="F29" i="18"/>
  <c r="F28" i="18"/>
  <c r="F27" i="18"/>
  <c r="F26" i="18"/>
  <c r="H17" i="33"/>
  <c r="H16" i="33"/>
  <c r="H15" i="33"/>
  <c r="H12" i="33"/>
  <c r="H13" i="33"/>
  <c r="H9" i="33"/>
  <c r="C24" i="33"/>
  <c r="C23" i="33"/>
  <c r="F10" i="33"/>
  <c r="C24" i="32"/>
  <c r="C23" i="32"/>
  <c r="H14" i="32"/>
  <c r="H13" i="32"/>
  <c r="F12" i="32"/>
  <c r="H12" i="32" s="1"/>
  <c r="F11" i="32"/>
  <c r="H11" i="32" s="1"/>
  <c r="F10" i="32"/>
  <c r="H10" i="32" s="1"/>
  <c r="F9" i="32"/>
  <c r="H9" i="32" s="1"/>
  <c r="H20" i="32" s="1"/>
  <c r="C27" i="32" s="1"/>
  <c r="H14" i="31"/>
  <c r="H13" i="31"/>
  <c r="F12" i="31"/>
  <c r="H12" i="31" s="1"/>
  <c r="F11" i="31"/>
  <c r="H11" i="31" s="1"/>
  <c r="F10" i="31"/>
  <c r="H10" i="31" s="1"/>
  <c r="F9" i="31"/>
  <c r="H9" i="31" s="1"/>
  <c r="C24" i="30"/>
  <c r="C23" i="30"/>
  <c r="H14" i="30"/>
  <c r="H13" i="30"/>
  <c r="F12" i="30"/>
  <c r="H12" i="30" s="1"/>
  <c r="F11" i="30"/>
  <c r="H11" i="30" s="1"/>
  <c r="F10" i="30"/>
  <c r="H10" i="30" s="1"/>
  <c r="F9" i="30"/>
  <c r="H9" i="30" s="1"/>
  <c r="H20" i="30" s="1"/>
  <c r="C27" i="30" s="1"/>
  <c r="C24" i="29"/>
  <c r="C23" i="29"/>
  <c r="C22" i="29"/>
  <c r="H14" i="29"/>
  <c r="H13" i="29"/>
  <c r="H12" i="29"/>
  <c r="F12" i="29"/>
  <c r="H11" i="29"/>
  <c r="F11" i="29"/>
  <c r="H10" i="29"/>
  <c r="F10" i="29"/>
  <c r="H9" i="29"/>
  <c r="H20" i="29" s="1"/>
  <c r="C27" i="29" s="1"/>
  <c r="F9" i="29"/>
  <c r="F9" i="28"/>
  <c r="H9" i="28" s="1"/>
  <c r="F14" i="28"/>
  <c r="H14" i="28" s="1"/>
  <c r="F15" i="28"/>
  <c r="F16" i="28"/>
  <c r="F17" i="28"/>
  <c r="H17" i="28" s="1"/>
  <c r="F18" i="28"/>
  <c r="F19" i="28"/>
  <c r="F20" i="28"/>
  <c r="F21" i="28"/>
  <c r="H21" i="28" s="1"/>
  <c r="F22" i="28"/>
  <c r="F23" i="28"/>
  <c r="F24" i="28"/>
  <c r="F25" i="28"/>
  <c r="H25" i="28" s="1"/>
  <c r="F26" i="28"/>
  <c r="F27" i="28"/>
  <c r="H27" i="28" s="1"/>
  <c r="F28" i="28"/>
  <c r="C33" i="28"/>
  <c r="C32" i="28"/>
  <c r="H28" i="28"/>
  <c r="H26" i="28"/>
  <c r="H24" i="28"/>
  <c r="H23" i="28"/>
  <c r="H22" i="28"/>
  <c r="H20" i="28"/>
  <c r="H19" i="28"/>
  <c r="H18" i="28"/>
  <c r="H16" i="28"/>
  <c r="H15" i="28"/>
  <c r="H13" i="28"/>
  <c r="F13" i="28"/>
  <c r="H12" i="28"/>
  <c r="F12" i="28"/>
  <c r="F11" i="28"/>
  <c r="H11" i="28" s="1"/>
  <c r="H10" i="28"/>
  <c r="F10" i="28"/>
  <c r="F24" i="18"/>
  <c r="C27" i="25"/>
  <c r="H14" i="25"/>
  <c r="H13" i="25"/>
  <c r="H12" i="25"/>
  <c r="F12" i="25"/>
  <c r="F11" i="25"/>
  <c r="H11" i="25" s="1"/>
  <c r="H10" i="25"/>
  <c r="F10" i="25"/>
  <c r="F9" i="25"/>
  <c r="H9" i="25" s="1"/>
  <c r="H20" i="25" s="1"/>
  <c r="F9" i="17"/>
  <c r="H14" i="24"/>
  <c r="H13" i="24"/>
  <c r="F12" i="24"/>
  <c r="H12" i="24" s="1"/>
  <c r="F11" i="24"/>
  <c r="H11" i="24" s="1"/>
  <c r="F10" i="24"/>
  <c r="H10" i="24" s="1"/>
  <c r="H9" i="24"/>
  <c r="F9" i="24"/>
  <c r="F22" i="18"/>
  <c r="F10" i="23"/>
  <c r="H10" i="23" s="1"/>
  <c r="F11" i="23"/>
  <c r="H14" i="23"/>
  <c r="H13" i="23"/>
  <c r="F12" i="23"/>
  <c r="H12" i="23" s="1"/>
  <c r="H11" i="23"/>
  <c r="F9" i="23"/>
  <c r="H9" i="23" s="1"/>
  <c r="F28" i="22"/>
  <c r="H28" i="22" s="1"/>
  <c r="F27" i="22"/>
  <c r="H27" i="22" s="1"/>
  <c r="H26" i="22"/>
  <c r="H25" i="22"/>
  <c r="F25" i="22"/>
  <c r="H24" i="22"/>
  <c r="F24" i="22"/>
  <c r="H23" i="22"/>
  <c r="F23" i="22"/>
  <c r="H22" i="22"/>
  <c r="F22" i="22"/>
  <c r="H21" i="22"/>
  <c r="F20" i="22"/>
  <c r="H20" i="22" s="1"/>
  <c r="F19" i="22"/>
  <c r="H19" i="22" s="1"/>
  <c r="F18" i="22"/>
  <c r="H18" i="22" s="1"/>
  <c r="H17" i="22"/>
  <c r="H16" i="22"/>
  <c r="H15" i="22"/>
  <c r="F15" i="22"/>
  <c r="H14" i="22"/>
  <c r="F13" i="22"/>
  <c r="H13" i="22" s="1"/>
  <c r="F12" i="22"/>
  <c r="H12" i="22" s="1"/>
  <c r="F11" i="22"/>
  <c r="H11" i="22" s="1"/>
  <c r="F10" i="22"/>
  <c r="H10" i="22" s="1"/>
  <c r="F9" i="22"/>
  <c r="H9" i="22" s="1"/>
  <c r="F20" i="18"/>
  <c r="F19" i="18"/>
  <c r="F12" i="18"/>
  <c r="C35" i="20"/>
  <c r="C30" i="20"/>
  <c r="H29" i="21"/>
  <c r="F28" i="20"/>
  <c r="H28" i="20" s="1"/>
  <c r="F28" i="21"/>
  <c r="H28" i="21" s="1"/>
  <c r="H27" i="21"/>
  <c r="F27" i="21"/>
  <c r="F26" i="21"/>
  <c r="H26" i="21" s="1"/>
  <c r="H25" i="21"/>
  <c r="F25" i="21"/>
  <c r="F24" i="21"/>
  <c r="H24" i="21" s="1"/>
  <c r="H23" i="21"/>
  <c r="F23" i="21"/>
  <c r="F22" i="21"/>
  <c r="H22" i="21" s="1"/>
  <c r="H21" i="21"/>
  <c r="F21" i="21"/>
  <c r="F20" i="21"/>
  <c r="H20" i="21" s="1"/>
  <c r="H19" i="21"/>
  <c r="F19" i="21"/>
  <c r="F18" i="21"/>
  <c r="H18" i="21" s="1"/>
  <c r="H17" i="21"/>
  <c r="F17" i="21"/>
  <c r="F16" i="21"/>
  <c r="H16" i="21" s="1"/>
  <c r="H15" i="21"/>
  <c r="F15" i="21"/>
  <c r="F14" i="21"/>
  <c r="H14" i="21" s="1"/>
  <c r="H13" i="21"/>
  <c r="F13" i="21"/>
  <c r="F12" i="21"/>
  <c r="H12" i="21" s="1"/>
  <c r="H11" i="21"/>
  <c r="F11" i="21"/>
  <c r="F10" i="21"/>
  <c r="H10" i="21" s="1"/>
  <c r="H9" i="21"/>
  <c r="F9" i="21"/>
  <c r="H14" i="20"/>
  <c r="F15" i="20"/>
  <c r="H15" i="20" s="1"/>
  <c r="F17" i="20"/>
  <c r="H17" i="20" s="1"/>
  <c r="F18" i="20"/>
  <c r="H18" i="20" s="1"/>
  <c r="F19" i="20"/>
  <c r="H19" i="20" s="1"/>
  <c r="F20" i="20"/>
  <c r="H20" i="20" s="1"/>
  <c r="H21" i="20"/>
  <c r="F22" i="20"/>
  <c r="H22" i="20" s="1"/>
  <c r="F23" i="20"/>
  <c r="H23" i="20" s="1"/>
  <c r="F24" i="20"/>
  <c r="H24" i="20" s="1"/>
  <c r="F25" i="20"/>
  <c r="H25" i="20" s="1"/>
  <c r="H26" i="20"/>
  <c r="F27" i="20"/>
  <c r="H27" i="20" s="1"/>
  <c r="H16" i="20"/>
  <c r="F13" i="20"/>
  <c r="H13" i="20" s="1"/>
  <c r="F9" i="20"/>
  <c r="H9" i="20" s="1"/>
  <c r="F12" i="20"/>
  <c r="H12" i="20" s="1"/>
  <c r="F11" i="20"/>
  <c r="H11" i="20" s="1"/>
  <c r="F10" i="20"/>
  <c r="H10" i="20" s="1"/>
  <c r="C22" i="19"/>
  <c r="C21" i="19"/>
  <c r="H14" i="19"/>
  <c r="H13" i="19"/>
  <c r="F12" i="19"/>
  <c r="H12" i="19" s="1"/>
  <c r="F11" i="19"/>
  <c r="H11" i="19" s="1"/>
  <c r="F10" i="19"/>
  <c r="H10" i="19" s="1"/>
  <c r="F9" i="19"/>
  <c r="H9" i="19" s="1"/>
  <c r="F15" i="18"/>
  <c r="F14" i="18"/>
  <c r="F13" i="18"/>
  <c r="F11" i="18"/>
  <c r="F10" i="18"/>
  <c r="F8" i="18"/>
  <c r="F7" i="18"/>
  <c r="F6" i="18"/>
  <c r="F5" i="18"/>
  <c r="F4" i="18"/>
  <c r="F3" i="18"/>
  <c r="D3" i="18"/>
  <c r="H14" i="17"/>
  <c r="H13" i="17"/>
  <c r="F12" i="17"/>
  <c r="H12" i="17" s="1"/>
  <c r="F11" i="17"/>
  <c r="H11" i="17" s="1"/>
  <c r="F10" i="17"/>
  <c r="H10" i="17" s="1"/>
  <c r="H9" i="17"/>
  <c r="H14" i="16"/>
  <c r="H13" i="16"/>
  <c r="F12" i="16"/>
  <c r="H12" i="16" s="1"/>
  <c r="F11" i="16"/>
  <c r="H11" i="16" s="1"/>
  <c r="F10" i="16"/>
  <c r="F9" i="16"/>
  <c r="H9" i="16" s="1"/>
  <c r="F9" i="15"/>
  <c r="H9" i="15" s="1"/>
  <c r="H14" i="15"/>
  <c r="H13" i="15"/>
  <c r="F12" i="15"/>
  <c r="H12" i="15" s="1"/>
  <c r="F11" i="15"/>
  <c r="H11" i="15" s="1"/>
  <c r="F10" i="15"/>
  <c r="C22" i="14"/>
  <c r="C21" i="14"/>
  <c r="F10" i="14"/>
  <c r="H10" i="14" s="1"/>
  <c r="F11" i="14"/>
  <c r="H11" i="14" s="1"/>
  <c r="F9" i="14"/>
  <c r="H9" i="14" s="1"/>
  <c r="H14" i="14"/>
  <c r="H13" i="14"/>
  <c r="F12" i="14"/>
  <c r="H12" i="14" s="1"/>
  <c r="H14" i="13"/>
  <c r="H13" i="13"/>
  <c r="F12" i="13"/>
  <c r="H12" i="13" s="1"/>
  <c r="F11" i="13"/>
  <c r="H11" i="13" s="1"/>
  <c r="F10" i="13"/>
  <c r="H10" i="13" s="1"/>
  <c r="F9" i="13"/>
  <c r="H9" i="13" s="1"/>
  <c r="H20" i="13" s="1"/>
  <c r="C27" i="13" s="1"/>
  <c r="C21" i="12"/>
  <c r="H14" i="12"/>
  <c r="H13" i="12"/>
  <c r="F12" i="12"/>
  <c r="H12" i="12" s="1"/>
  <c r="F11" i="12"/>
  <c r="H11" i="12" s="1"/>
  <c r="F10" i="12"/>
  <c r="H10" i="12" s="1"/>
  <c r="F9" i="12"/>
  <c r="H9" i="12" s="1"/>
  <c r="C21" i="11"/>
  <c r="F11" i="11"/>
  <c r="F12" i="11"/>
  <c r="H14" i="11"/>
  <c r="H13" i="11"/>
  <c r="H12" i="11"/>
  <c r="H11" i="11"/>
  <c r="F10" i="11"/>
  <c r="H10" i="11" s="1"/>
  <c r="F9" i="11"/>
  <c r="H9" i="11" s="1"/>
  <c r="C21" i="10"/>
  <c r="F10" i="10"/>
  <c r="H10" i="10" s="1"/>
  <c r="F9" i="10"/>
  <c r="H9" i="10" s="1"/>
  <c r="H14" i="10"/>
  <c r="H13" i="10"/>
  <c r="H12" i="10"/>
  <c r="H11" i="10"/>
  <c r="F9" i="9"/>
  <c r="H9" i="9" s="1"/>
  <c r="H20" i="9" s="1"/>
  <c r="F9" i="18" s="1"/>
  <c r="F9" i="8"/>
  <c r="H9" i="8" s="1"/>
  <c r="H20" i="8" s="1"/>
  <c r="F9" i="7"/>
  <c r="H9" i="7" s="1"/>
  <c r="H20" i="7" s="1"/>
  <c r="H14" i="6"/>
  <c r="H10" i="6"/>
  <c r="H11" i="6"/>
  <c r="H9" i="6"/>
  <c r="H13" i="6"/>
  <c r="H20" i="6" s="1"/>
  <c r="H12" i="6"/>
  <c r="C25" i="5"/>
  <c r="C20" i="4"/>
  <c r="H11" i="5"/>
  <c r="H10" i="5"/>
  <c r="H9" i="5"/>
  <c r="C25" i="4"/>
  <c r="F11" i="4"/>
  <c r="H11" i="4" s="1"/>
  <c r="F10" i="4"/>
  <c r="H10" i="4" s="1"/>
  <c r="F9" i="4"/>
  <c r="H9" i="4" s="1"/>
  <c r="H19" i="4" s="1"/>
  <c r="F11" i="2"/>
  <c r="H11" i="2" s="1"/>
  <c r="F9" i="2"/>
  <c r="F41" i="18" l="1"/>
  <c r="H20" i="49"/>
  <c r="C27" i="49" s="1"/>
  <c r="H20" i="48"/>
  <c r="C27" i="48" s="1"/>
  <c r="H32" i="47"/>
  <c r="C39" i="47" s="1"/>
  <c r="H20" i="46"/>
  <c r="C27" i="46" s="1"/>
  <c r="H20" i="41"/>
  <c r="C27" i="41" s="1"/>
  <c r="C21" i="9"/>
  <c r="H20" i="40"/>
  <c r="C27" i="40" s="1"/>
  <c r="F37" i="18"/>
  <c r="H20" i="39"/>
  <c r="C27" i="39" s="1"/>
  <c r="H32" i="38"/>
  <c r="C39" i="38" s="1"/>
  <c r="H20" i="37"/>
  <c r="H20" i="33"/>
  <c r="H20" i="31"/>
  <c r="H29" i="28"/>
  <c r="C36" i="28" s="1"/>
  <c r="C24" i="25"/>
  <c r="C23" i="25"/>
  <c r="H20" i="24"/>
  <c r="F23" i="18" s="1"/>
  <c r="H20" i="23"/>
  <c r="H29" i="22"/>
  <c r="C30" i="21"/>
  <c r="H29" i="20"/>
  <c r="C33" i="21"/>
  <c r="C32" i="21"/>
  <c r="C36" i="21" s="1"/>
  <c r="H20" i="19"/>
  <c r="C24" i="19" s="1"/>
  <c r="C23" i="19"/>
  <c r="H20" i="17"/>
  <c r="H20" i="16"/>
  <c r="H20" i="15"/>
  <c r="H20" i="14"/>
  <c r="C21" i="13"/>
  <c r="C24" i="13" s="1"/>
  <c r="C22" i="13"/>
  <c r="H20" i="12"/>
  <c r="H20" i="11"/>
  <c r="C24" i="11" s="1"/>
  <c r="H20" i="10"/>
  <c r="C24" i="10" s="1"/>
  <c r="C22" i="7"/>
  <c r="C21" i="7"/>
  <c r="C23" i="7" s="1"/>
  <c r="C22" i="9"/>
  <c r="C27" i="9" s="1"/>
  <c r="C22" i="8"/>
  <c r="C27" i="8" s="1"/>
  <c r="H19" i="5"/>
  <c r="C23" i="4"/>
  <c r="C27" i="33" l="1"/>
  <c r="F25" i="18"/>
  <c r="C27" i="37"/>
  <c r="C27" i="31"/>
  <c r="F21" i="18"/>
  <c r="C36" i="22"/>
  <c r="C27" i="24"/>
  <c r="C27" i="23"/>
  <c r="C33" i="22"/>
  <c r="C32" i="22"/>
  <c r="C21" i="15"/>
  <c r="F16" i="18"/>
  <c r="F53" i="18" s="1"/>
  <c r="C33" i="20"/>
  <c r="C32" i="20"/>
  <c r="C27" i="17"/>
  <c r="C21" i="17"/>
  <c r="C27" i="16"/>
  <c r="C27" i="15"/>
  <c r="C27" i="14"/>
  <c r="C23" i="13"/>
  <c r="C24" i="12"/>
  <c r="C23" i="12"/>
  <c r="C22" i="11"/>
  <c r="C23" i="11"/>
  <c r="C27" i="11" s="1"/>
  <c r="C22" i="10"/>
  <c r="C23" i="10"/>
  <c r="C21" i="8"/>
  <c r="C24" i="8" s="1"/>
  <c r="C24" i="7"/>
  <c r="C27" i="7" s="1"/>
  <c r="C24" i="9"/>
  <c r="C23" i="9"/>
  <c r="C21" i="6"/>
  <c r="C22" i="6" s="1"/>
  <c r="C20" i="5"/>
  <c r="C21" i="4"/>
  <c r="C22" i="4"/>
  <c r="F10" i="2"/>
  <c r="H10" i="2" s="1"/>
  <c r="H9" i="2"/>
  <c r="C24" i="37" l="1"/>
  <c r="C23" i="37"/>
  <c r="C22" i="37"/>
  <c r="C24" i="31"/>
  <c r="C23" i="31"/>
  <c r="C23" i="24"/>
  <c r="C24" i="24"/>
  <c r="C24" i="23"/>
  <c r="C23" i="23"/>
  <c r="C22" i="23"/>
  <c r="C36" i="20"/>
  <c r="C24" i="17"/>
  <c r="C23" i="17"/>
  <c r="C22" i="17"/>
  <c r="C24" i="16"/>
  <c r="C23" i="16"/>
  <c r="C22" i="16"/>
  <c r="C24" i="15"/>
  <c r="C23" i="15"/>
  <c r="C22" i="15"/>
  <c r="C24" i="14"/>
  <c r="C23" i="14"/>
  <c r="C27" i="12"/>
  <c r="C27" i="10"/>
  <c r="C23" i="8"/>
  <c r="C24" i="6"/>
  <c r="C27" i="6" s="1"/>
  <c r="C23" i="6"/>
  <c r="C22" i="5"/>
  <c r="C21" i="5"/>
  <c r="C23" i="5"/>
  <c r="C26" i="4"/>
  <c r="H19" i="2"/>
  <c r="C20" i="2" s="1"/>
  <c r="C21" i="2" s="1"/>
  <c r="C26" i="5" l="1"/>
  <c r="C23" i="2"/>
  <c r="C22" i="2"/>
  <c r="C26" i="2" l="1"/>
</calcChain>
</file>

<file path=xl/comments1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0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1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2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3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4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2.xml><?xml version="1.0" encoding="utf-8"?>
<comments xmlns="http://schemas.openxmlformats.org/spreadsheetml/2006/main">
  <authors>
    <author>Mohammed</author>
  </authors>
  <commentList>
    <comment ref="B14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sz val="18"/>
            <color indexed="81"/>
            <rFont val="Tahoma"/>
            <family val="2"/>
          </rPr>
          <t xml:space="preserve">3.25ساعة يوم 13/4
3ساعات لودر يوم 14/4
4.5ساعة يوم 16/4
4.75ساعة لودر يوم 17/4
1.25ساعة لودر يوم 18/4 </t>
        </r>
      </text>
    </comment>
  </commentList>
</comments>
</file>

<file path=xl/comments3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4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5.xml><?xml version="1.0" encoding="utf-8"?>
<comments xmlns="http://schemas.openxmlformats.org/spreadsheetml/2006/main">
  <authors>
    <author>Mohammed</author>
  </authors>
  <commentList>
    <comment ref="B14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sz val="18"/>
            <color indexed="81"/>
            <rFont val="Tahoma"/>
            <family val="2"/>
          </rPr>
          <t xml:space="preserve">3.25ساعة يوم 13/4
3ساعات لودر يوم 14/4
4.5ساعة يوم 16/4
4.75ساعة لودر يوم 17/4
1.25ساعة لودر يوم 18/4 </t>
        </r>
      </text>
    </comment>
  </commentList>
</comments>
</file>

<file path=xl/comments6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7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8.xml><?xml version="1.0" encoding="utf-8"?>
<comments xmlns="http://schemas.openxmlformats.org/spreadsheetml/2006/main">
  <authors>
    <author>Mohammed</author>
  </authors>
  <commentList>
    <comment ref="B14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sz val="18"/>
            <color indexed="81"/>
            <rFont val="Tahoma"/>
            <family val="2"/>
          </rPr>
          <t>8ساعات يوم 4/4 نقل مون وتشغيل الصبة المسلحة ونقل حديد</t>
        </r>
        <r>
          <rPr>
            <sz val="9"/>
            <color indexed="81"/>
            <rFont val="Tahoma"/>
          </rPr>
          <t xml:space="preserve">
</t>
        </r>
        <r>
          <rPr>
            <sz val="18"/>
            <color indexed="81"/>
            <rFont val="Tahoma"/>
            <family val="2"/>
          </rPr>
          <t xml:space="preserve">10ساعات يوم 4/5 نقل مون وتشغيل صبة العادية اول يوم 
1ساعة يوم 4/6 نقل مون الصبة ثانى يوم </t>
        </r>
      </text>
    </comment>
  </commentList>
</comments>
</file>

<file path=xl/comments9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sharedStrings.xml><?xml version="1.0" encoding="utf-8"?>
<sst xmlns="http://schemas.openxmlformats.org/spreadsheetml/2006/main" count="2070" uniqueCount="301">
  <si>
    <t>التاريــــــــــــــــخ :</t>
  </si>
  <si>
    <t>اســم المقـــــــاول :</t>
  </si>
  <si>
    <t>مستخــلص رقــم  :</t>
  </si>
  <si>
    <t>بيان الاعمال</t>
  </si>
  <si>
    <t>الوحدة</t>
  </si>
  <si>
    <t>الكمية</t>
  </si>
  <si>
    <t>الأجمالى</t>
  </si>
  <si>
    <t>جملة الاعمال</t>
  </si>
  <si>
    <t>تامين الاعمال</t>
  </si>
  <si>
    <t>دفعة مقدمة</t>
  </si>
  <si>
    <t>ضرائب 5%</t>
  </si>
  <si>
    <t>خصومات</t>
  </si>
  <si>
    <t>السابق صرفة</t>
  </si>
  <si>
    <t>الصافى المستحق</t>
  </si>
  <si>
    <t>رقم  البند</t>
  </si>
  <si>
    <t>اســـم المشــــروع :</t>
  </si>
  <si>
    <t xml:space="preserve">أجمالي قيمة الأعمال </t>
  </si>
  <si>
    <r>
      <t>فقط وقدرة</t>
    </r>
    <r>
      <rPr>
        <sz val="20"/>
        <color theme="1"/>
        <rFont val="Arial"/>
        <family val="2"/>
      </rPr>
      <t xml:space="preserve"> </t>
    </r>
    <r>
      <rPr>
        <b/>
        <sz val="20"/>
        <color theme="1"/>
        <rFont val="Arial"/>
        <family val="2"/>
      </rPr>
      <t>(</t>
    </r>
    <r>
      <rPr>
        <sz val="20"/>
        <color theme="1"/>
        <rFont val="Arial"/>
        <family val="2"/>
      </rPr>
      <t xml:space="preserve"> ......................................................................................................</t>
    </r>
    <r>
      <rPr>
        <b/>
        <sz val="20"/>
        <color theme="1"/>
        <rFont val="Arial"/>
        <family val="2"/>
      </rPr>
      <t>)</t>
    </r>
  </si>
  <si>
    <t xml:space="preserve">مهندس المشروع                                       مدير المشروع                                        المدير المسؤل </t>
  </si>
  <si>
    <r>
      <t xml:space="preserve">         </t>
    </r>
    <r>
      <rPr>
        <b/>
        <u/>
        <sz val="24"/>
        <color theme="1"/>
        <rFont val="Arial"/>
        <family val="2"/>
      </rPr>
      <t>مستخلــــــص أعمــــــــــــــا ل</t>
    </r>
    <r>
      <rPr>
        <b/>
        <sz val="24"/>
        <color theme="1"/>
        <rFont val="Arial"/>
        <family val="2"/>
      </rPr>
      <t xml:space="preserve"> </t>
    </r>
  </si>
  <si>
    <t>م3</t>
  </si>
  <si>
    <t>جنيه مصري</t>
  </si>
  <si>
    <t>الإجمالي بالجنيه</t>
  </si>
  <si>
    <t>سعر الوحده بالجنيه</t>
  </si>
  <si>
    <t>وصف العمــل  :</t>
  </si>
  <si>
    <t>تاريـخ الابتداء  :</t>
  </si>
  <si>
    <t>تاريخ  الانتهاء :</t>
  </si>
  <si>
    <t>المــــــــدة    :</t>
  </si>
  <si>
    <t>حمدى حماد</t>
  </si>
  <si>
    <t>B.V</t>
  </si>
  <si>
    <t xml:space="preserve">اعمال الحفر </t>
  </si>
  <si>
    <t xml:space="preserve">المقاول                                        مدير المشروع                                        المدير المسؤل </t>
  </si>
  <si>
    <t>بالمتر المكعب حفر ونقل مخلفات حفر فى تربة ترابية فى فاصل 1 و2  باستخدام باكت الحفر</t>
  </si>
  <si>
    <t>بالمتر المكعب حفر ونقل مخلفات حفر فى تربة طفلية غير متماسكة فى فاصل 1 و2 باستخدام باكت الحفر</t>
  </si>
  <si>
    <t>بالمتر المكعب حفر ونقل مخلفات حفر فى تربة طفلية متماسكة فى فاصل 1 و2 باستخدام شاكوش الحفر</t>
  </si>
  <si>
    <t>بالمتر المكعب حفر ونقل مخلفات حفر فى تربة ترابية فى فاصل 3 باستخدام باكت الحفر</t>
  </si>
  <si>
    <t>بالمتر المكعب حفر ونقل مخلفات حفر فى تربة طفلية غير متماسكة فى فاصل 3 باستخدام باكت الحفر</t>
  </si>
  <si>
    <t>بالمتر المكعب حفر ونقل مخلفات حفر فى تربة طفلية متماسكة فى فاصل 3 باستخدام شاكوش الحفر</t>
  </si>
  <si>
    <t>بالمتر المكعب حفر ونقل مخلفات حفر فى تربة ترابية فى فاصل 5 و 6 باستخدام باكت الحفر</t>
  </si>
  <si>
    <t>بالمتر المكعب حفر ونقل مخلفات حفر فى تربة طفلية غير متماسكة فى فاصل 5 و 6 باستخدام باكت الحفر</t>
  </si>
  <si>
    <t>بالمتر المكعب حفر ونقل مخلفات حفر فى تربة طفلية متماسكة فى فاصل 5 و 6 باستخدام شاكوش الحفر</t>
  </si>
  <si>
    <t>جملة اعمال البند</t>
  </si>
  <si>
    <t xml:space="preserve">بالنقلة تحميل بواقى حفر ونقلها داخل الموقع لتعديل حدود الحفر بعد تعديل المعمارى </t>
  </si>
  <si>
    <t xml:space="preserve">بالساعة تحميل بوقى الحفر فالعربيات وفردها بعد تحريكها </t>
  </si>
  <si>
    <t xml:space="preserve">باليومية حفار تحميل بواقى الحفر </t>
  </si>
  <si>
    <t xml:space="preserve">يومية </t>
  </si>
  <si>
    <t>ساعة</t>
  </si>
  <si>
    <t>سيارة</t>
  </si>
  <si>
    <t>بالمتر المكعب حفر ونقل مخلفات حفر فى تربة ترابية فى فاصل 3 بعد تعديل المعارى باستخدام باكت الحفر</t>
  </si>
  <si>
    <t>بالمتر المكعب حفر ونقل مخلفات حفر فى تربة طفلية متماسكة فى فاصل  3 بعد تعديل المعارى باستخدام شاكوش الحفر</t>
  </si>
  <si>
    <t xml:space="preserve">بالنقلة تحميل بواقى حفر ونقلها خارج الموقع لتعديل حدود الحفر بعد تعديل المعمارى </t>
  </si>
  <si>
    <t xml:space="preserve">بالمتر المكعب توريد رملة احلال نظيفة طبقا للمواصفات . </t>
  </si>
  <si>
    <t xml:space="preserve">المقاول                                        مدير الحسابات                                        المدير العام </t>
  </si>
  <si>
    <t xml:space="preserve">مهندس المشروع                                       مدير المشروع                                        المدير المسؤول </t>
  </si>
  <si>
    <t xml:space="preserve">اعمال الاحلال </t>
  </si>
  <si>
    <t>جملة اعمال المقاول</t>
  </si>
  <si>
    <t>بند الاحلال</t>
  </si>
  <si>
    <t xml:space="preserve">محمد كشرى </t>
  </si>
  <si>
    <t xml:space="preserve">احمد وليد </t>
  </si>
  <si>
    <t>بند الحفر</t>
  </si>
  <si>
    <t>بالمتر المكعب حفر ونقل مخلفات حفر فى تربة طفلية متماسكة فى فاصل  3و4 بعد تعديل المعارى لزيادة عمق الحفر 1 متر باستخدام شاكوش الحفر</t>
  </si>
  <si>
    <t>بالمتر المكعب حفر ونقل مخلفات حفر فى تربة طفلية متماسكة فى فاصل  1 بعد تعديل المعارى لزيادة عمق الحفر 1.5 متر باستخدام شاكوش الحفر لعمل صالة الاسكواش</t>
  </si>
  <si>
    <t xml:space="preserve">بالمتر المكعب حفر ونقل مخلفات حفر فى تربة ترابية فى مسطح فناء المدرسة </t>
  </si>
  <si>
    <t xml:space="preserve">بالمتر المكعب حفر ونقل مخلفات حفر فى تربة طفلية شديدة التماسك فى مسطح فناء المدرسة </t>
  </si>
  <si>
    <t xml:space="preserve">بالمتر المكعب حفر ونقل مخلفات حفر فى تربة طفلية شديدة التماسك فى اماكن الرامبات الجديدة </t>
  </si>
  <si>
    <t xml:space="preserve">بالمتر المكعب حفر ونقل مخلفات حفر فى تربة طفلية شديدة التماسك في اماكن فرق حدود الحفر الجديد والقديم </t>
  </si>
  <si>
    <t xml:space="preserve">مدرسة برايت فيجين </t>
  </si>
  <si>
    <t>مسطح</t>
  </si>
  <si>
    <t>ارتفاع</t>
  </si>
  <si>
    <t>بالمتر المكعب اعمال نجارة وصب خرسانة عادية وذلك للقواعد العادية الخاصة بالجزء المهبط الخاص بصالة الاسكواش</t>
  </si>
  <si>
    <t>بند الخراسانات</t>
  </si>
  <si>
    <t>عيد عويس سيد</t>
  </si>
  <si>
    <t>احمد وليد</t>
  </si>
  <si>
    <t xml:space="preserve">عربية </t>
  </si>
  <si>
    <t>مكعب</t>
  </si>
  <si>
    <t>اجمالى اعمال المقاول</t>
  </si>
  <si>
    <t xml:space="preserve">محمد صالح </t>
  </si>
  <si>
    <t>توريد حديد</t>
  </si>
  <si>
    <t xml:space="preserve">بالطن توريد حديد مسلح قطر 8 مم عتال </t>
  </si>
  <si>
    <t xml:space="preserve">بالطن توريد حديد مسلح قطر 16 و12 و 10 مم عتال </t>
  </si>
  <si>
    <t xml:space="preserve">بالطن توريد حديد مسلح قطر 16 و13 و 10 مم عز الدخيلة </t>
  </si>
  <si>
    <t>توريد احلال</t>
  </si>
  <si>
    <t>.</t>
  </si>
  <si>
    <t xml:space="preserve">تشوينات خرسانة </t>
  </si>
  <si>
    <t xml:space="preserve">بالمتر المكعب توريد رملة نظيفة طبقا للمواصفات الخاصة باعمال الخرسانة  . </t>
  </si>
  <si>
    <t xml:space="preserve">بالمتر المكعب توريد زلط نظيف طبقا للمواصفات الخاصة باعمال الخرسانة  . </t>
  </si>
  <si>
    <t>تشوينات</t>
  </si>
  <si>
    <t>مستخلص 1</t>
  </si>
  <si>
    <t>مستخلص 2</t>
  </si>
  <si>
    <t>مستخلص 3</t>
  </si>
  <si>
    <t>مستخلص 4</t>
  </si>
  <si>
    <t>مستخلص 5</t>
  </si>
  <si>
    <t>مستخلص 6</t>
  </si>
  <si>
    <t>مستخلص 7</t>
  </si>
  <si>
    <t>مستخلص 8</t>
  </si>
  <si>
    <t>مستخلص 9</t>
  </si>
  <si>
    <t>مستخلص 10</t>
  </si>
  <si>
    <t>مستخلص 11</t>
  </si>
  <si>
    <t>مستخلص 12</t>
  </si>
  <si>
    <t>مستخلص 13</t>
  </si>
  <si>
    <t>مستخلص 14</t>
  </si>
  <si>
    <t>مستخلص 15</t>
  </si>
  <si>
    <t>مستخلص 16</t>
  </si>
  <si>
    <t>مستخلص 17</t>
  </si>
  <si>
    <t>مستخلص 18</t>
  </si>
  <si>
    <t>مستخلص 19</t>
  </si>
  <si>
    <t>مستخلص 20</t>
  </si>
  <si>
    <t>مستخلص 21</t>
  </si>
  <si>
    <t>مستخلص 22</t>
  </si>
  <si>
    <t>مستخلص 23</t>
  </si>
  <si>
    <t>مستخلص 24</t>
  </si>
  <si>
    <t>مستخلص 25</t>
  </si>
  <si>
    <t>اعمال الخرسانات</t>
  </si>
  <si>
    <t xml:space="preserve">اعمال الخرسانات </t>
  </si>
  <si>
    <t xml:space="preserve">عيد عويس </t>
  </si>
  <si>
    <t>اعمال احلال</t>
  </si>
  <si>
    <t xml:space="preserve">تشوينات </t>
  </si>
  <si>
    <t>مسلسل</t>
  </si>
  <si>
    <t xml:space="preserve">البيان </t>
  </si>
  <si>
    <t>المقاول</t>
  </si>
  <si>
    <t xml:space="preserve">القيمة </t>
  </si>
  <si>
    <t xml:space="preserve">ملاحظات </t>
  </si>
  <si>
    <t>بالمتر المكعب اعمال نجارة وصب خرسانة مسلحة وذلك للقواعد المسلحة الخاصة بالجزء المهبط الخاص بصالة الاسكواش</t>
  </si>
  <si>
    <t xml:space="preserve">الموقع </t>
  </si>
  <si>
    <t>مصاريف نثرية</t>
  </si>
  <si>
    <t>نثريات</t>
  </si>
  <si>
    <t>ايجار وتشغيل توتال استيشن</t>
  </si>
  <si>
    <t xml:space="preserve">اشاير حديد لعلامات الحفر </t>
  </si>
  <si>
    <t xml:space="preserve">شهرية غفرة ( عادل علوم ) شهر يناير </t>
  </si>
  <si>
    <t xml:space="preserve">لودر ايام 4 و5 و6 فبراير </t>
  </si>
  <si>
    <t xml:space="preserve">اكرامية وصلة المياه </t>
  </si>
  <si>
    <t xml:space="preserve">استخراج وشحن كارت مياه </t>
  </si>
  <si>
    <t xml:space="preserve">لودر  </t>
  </si>
  <si>
    <t xml:space="preserve">مون تصليح كسر ماسورة المياه </t>
  </si>
  <si>
    <t xml:space="preserve">لودر </t>
  </si>
  <si>
    <t xml:space="preserve">دكاك </t>
  </si>
  <si>
    <t xml:space="preserve">قامة للميزان </t>
  </si>
  <si>
    <t xml:space="preserve">ممارسة كهرباء للعمل فى شهر رمضان </t>
  </si>
  <si>
    <t>التاريخ</t>
  </si>
  <si>
    <t xml:space="preserve">مصايف توصيلة مياه </t>
  </si>
  <si>
    <t xml:space="preserve">2لفة خرطوم 50 متر </t>
  </si>
  <si>
    <t>شحن كارت المياه</t>
  </si>
  <si>
    <t>لفة خرطوم سقف للكابل الرئيسي</t>
  </si>
  <si>
    <t xml:space="preserve">طابعة وماكينة تصوير </t>
  </si>
  <si>
    <t>سلك ترمو بلاستيك</t>
  </si>
  <si>
    <t>شريط لحام و4 فيشة كهرباء</t>
  </si>
  <si>
    <t>كشاف 30 واط</t>
  </si>
  <si>
    <t>كشاف 50 واط</t>
  </si>
  <si>
    <t xml:space="preserve">سلك مجدول 2 مم  </t>
  </si>
  <si>
    <t>عدة شاى</t>
  </si>
  <si>
    <t xml:space="preserve">شريط قياس 50 متر </t>
  </si>
  <si>
    <t xml:space="preserve">ردم كابل الكهرباء </t>
  </si>
  <si>
    <t xml:space="preserve">تربيزة للموقع </t>
  </si>
  <si>
    <t xml:space="preserve">كرسى للموقع </t>
  </si>
  <si>
    <t xml:space="preserve">عمالة نقل خشب المقاول السابق </t>
  </si>
  <si>
    <t xml:space="preserve">عمالة تسوية اجناب الحفر قبل العادية </t>
  </si>
  <si>
    <t xml:space="preserve">ايجار وتشغيل توتال استيشن </t>
  </si>
  <si>
    <t xml:space="preserve">شحن كارت المياه </t>
  </si>
  <si>
    <t>لفة سلك رباط</t>
  </si>
  <si>
    <t>كسر رخام لعمل بسكوت للقواعد</t>
  </si>
  <si>
    <t>احمد وليد احمد امين</t>
  </si>
  <si>
    <t>نثريات موقع</t>
  </si>
  <si>
    <t>م محمد سيد</t>
  </si>
  <si>
    <t>مون تعديل خط المياه لعمل رامب جديد</t>
  </si>
  <si>
    <t xml:space="preserve">مصنعيات سباكة </t>
  </si>
  <si>
    <t xml:space="preserve">اكرامية غفير العرب للغمر </t>
  </si>
  <si>
    <t>اكرامية سواق اللودر</t>
  </si>
  <si>
    <t xml:space="preserve">2كشاف 30 واط اليوس بالسلك 45 متر </t>
  </si>
  <si>
    <t>دكاك</t>
  </si>
  <si>
    <t>يوميات فنطاس مياه ايام 1و2و3</t>
  </si>
  <si>
    <t>لودر (مرفق تفاصيل )</t>
  </si>
  <si>
    <t>توريد اسمنت</t>
  </si>
  <si>
    <t>بالطن توريد اسمنت مقاوم لزوم اعمال قواعد عادية الخاصة بالاسكواش</t>
  </si>
  <si>
    <t>بالطن توريد اسمنت مقاوم لزوم اعمال قواعد مسلحة الخاصة بالاسكواش</t>
  </si>
  <si>
    <t>بالطن توريد اسمنت مقاوم لزوم اعمال قواعد عادية الخاصة بجزء من فاصل 1 و2</t>
  </si>
  <si>
    <t xml:space="preserve">الكمية </t>
  </si>
  <si>
    <t>بالمتر المكعب اعمال نجارة وصب خرسانة عادية وذلك للقواعد العادية الخاصة بالجزء الخاص بجزء من فاصل 1 و2</t>
  </si>
  <si>
    <t xml:space="preserve">رواتب العاملين بموقع مدرسة برايت فيجين </t>
  </si>
  <si>
    <t xml:space="preserve">الشهر </t>
  </si>
  <si>
    <t>م / محمد سيد</t>
  </si>
  <si>
    <t xml:space="preserve">ا / محمد عبد الونيس </t>
  </si>
  <si>
    <t>الغفرة ( عادل علوم )</t>
  </si>
  <si>
    <t>ديسمبر / 2023</t>
  </si>
  <si>
    <t>يناير / 2024</t>
  </si>
  <si>
    <t>فبراير / 2024</t>
  </si>
  <si>
    <t>مارس / 2024</t>
  </si>
  <si>
    <t xml:space="preserve">بيان مصاريف الشركة </t>
  </si>
  <si>
    <t xml:space="preserve">م </t>
  </si>
  <si>
    <t>البيان</t>
  </si>
  <si>
    <t xml:space="preserve">التاريخ </t>
  </si>
  <si>
    <t>ملاحظات</t>
  </si>
  <si>
    <t xml:space="preserve">اكراميات وعديات د رجب </t>
  </si>
  <si>
    <t xml:space="preserve">يوميات عمال تسوية العادية </t>
  </si>
  <si>
    <t>اكراميات وعديات د رجب</t>
  </si>
  <si>
    <t>فنطاس مياه باليومية (صبة العادية اول يوم )</t>
  </si>
  <si>
    <t>فنطاس مياه باليومية (صبة العادية ثانى يوم )</t>
  </si>
  <si>
    <t xml:space="preserve">اسمنت كمالة صبة العادية بالطن  </t>
  </si>
  <si>
    <t>لودر (مرفق التفاصيل )</t>
  </si>
  <si>
    <t xml:space="preserve">دفعة اعمال مقدم </t>
  </si>
  <si>
    <t xml:space="preserve">محمد على </t>
  </si>
  <si>
    <t xml:space="preserve">بالطن توريد حديد مسلح قطر 16 و12 و 10 مم عشرى </t>
  </si>
  <si>
    <t>ايمن مصطفى</t>
  </si>
  <si>
    <t xml:space="preserve">بالطن توريد حديد مسلح قطر 16 و12 و 10 مم ( عز)  </t>
  </si>
  <si>
    <t>رواتب</t>
  </si>
  <si>
    <t xml:space="preserve">الاسم </t>
  </si>
  <si>
    <t xml:space="preserve">الراتب </t>
  </si>
  <si>
    <t xml:space="preserve">الخصومات </t>
  </si>
  <si>
    <t>العلاوات</t>
  </si>
  <si>
    <t>غفير الموقع العام ( عادل علوم )</t>
  </si>
  <si>
    <t>2024/1</t>
  </si>
  <si>
    <t>2023/12</t>
  </si>
  <si>
    <t>2024/2</t>
  </si>
  <si>
    <t>2024/3</t>
  </si>
  <si>
    <t>مستخلص 26</t>
  </si>
  <si>
    <t>مستخلص 27</t>
  </si>
  <si>
    <t>مستخلص 28</t>
  </si>
  <si>
    <t>مستخلص 29</t>
  </si>
  <si>
    <t>مستخلص 30</t>
  </si>
  <si>
    <t>مستخلص 31</t>
  </si>
  <si>
    <t>مستخلص 32</t>
  </si>
  <si>
    <t xml:space="preserve">ايمن مصطفى </t>
  </si>
  <si>
    <t>محمد صالح</t>
  </si>
  <si>
    <t xml:space="preserve">م / محمد حسن </t>
  </si>
  <si>
    <t xml:space="preserve">تصميم واجهات </t>
  </si>
  <si>
    <t xml:space="preserve">دفعة اولى تصميم واجهات وتصاميم داخلية </t>
  </si>
  <si>
    <t xml:space="preserve">م محمد حسن </t>
  </si>
  <si>
    <t>محمد على احمد</t>
  </si>
  <si>
    <t xml:space="preserve">بالطن توريد اسمنت مقاوم لزوم اعمال قواعد مسلحة الخاصة </t>
  </si>
  <si>
    <t>مقشتين</t>
  </si>
  <si>
    <t xml:space="preserve">طباعة لوحات كبيرة </t>
  </si>
  <si>
    <t xml:space="preserve">لفة خرطوم </t>
  </si>
  <si>
    <t xml:space="preserve">مشمع بلاستيك لتغطية الاسمنت </t>
  </si>
  <si>
    <t>جردل عزل بيتومين بارد وفرش</t>
  </si>
  <si>
    <t>برميل بيتومين عزل بارد</t>
  </si>
  <si>
    <t>مشال البراميل</t>
  </si>
  <si>
    <t xml:space="preserve">شاى وسكر </t>
  </si>
  <si>
    <t xml:space="preserve">حنفية ونقاص </t>
  </si>
  <si>
    <t xml:space="preserve">فرش دهان البيتومين </t>
  </si>
  <si>
    <t xml:space="preserve">سخان شاى </t>
  </si>
  <si>
    <t>حساب البنا لبناء قصة الردم الخاصة بقواعد الاسكواش</t>
  </si>
  <si>
    <t>اكرامية عربيتين الاسمنت يوم الثلاثاء</t>
  </si>
  <si>
    <t>كوريك</t>
  </si>
  <si>
    <t xml:space="preserve">يومية عامل </t>
  </si>
  <si>
    <t xml:space="preserve">كالون للغرفة </t>
  </si>
  <si>
    <t xml:space="preserve">لمبة وفيش للغرفة </t>
  </si>
  <si>
    <t>اكرامية عربيتين الاسمنت يوم الخميس</t>
  </si>
  <si>
    <t>اكرامية غفير العرب</t>
  </si>
  <si>
    <t>توريد طوب</t>
  </si>
  <si>
    <t xml:space="preserve">توريد طوب مصمت اسمنتى </t>
  </si>
  <si>
    <t>اسمنت عادى للمبانى ومرمات الغرفة</t>
  </si>
  <si>
    <t xml:space="preserve">بالطن توريد حديد مسلح قطر 12 و 10 مم ( عشرى)  </t>
  </si>
  <si>
    <t>مستخلص 33</t>
  </si>
  <si>
    <t>مستخلص 34</t>
  </si>
  <si>
    <t>مستخلص 35</t>
  </si>
  <si>
    <t>مستخلص 36</t>
  </si>
  <si>
    <t>مستخلص 37</t>
  </si>
  <si>
    <t>مستخلص 38</t>
  </si>
  <si>
    <t>مستخلص 39</t>
  </si>
  <si>
    <t>مستخلص 40</t>
  </si>
  <si>
    <t>مستخلص 41</t>
  </si>
  <si>
    <t>مستخلص 42</t>
  </si>
  <si>
    <t>مستخلص 43</t>
  </si>
  <si>
    <t>مستخلص 44</t>
  </si>
  <si>
    <t>مستخلص 45</t>
  </si>
  <si>
    <t>مستخلص 46</t>
  </si>
  <si>
    <t>مستخلص 47</t>
  </si>
  <si>
    <t>مستخلص 48</t>
  </si>
  <si>
    <t>مستخلص 49</t>
  </si>
  <si>
    <t>مستخلص 50</t>
  </si>
  <si>
    <t>محمد على</t>
  </si>
  <si>
    <t xml:space="preserve">الاجمالى </t>
  </si>
  <si>
    <t>المدفوع 9500</t>
  </si>
  <si>
    <t>المدفوع 30000</t>
  </si>
  <si>
    <t>عربية</t>
  </si>
  <si>
    <t xml:space="preserve">مسطح </t>
  </si>
  <si>
    <t xml:space="preserve">ارتفاع </t>
  </si>
  <si>
    <t>بالمتر المكعب اعمال نجارةوحدادة وصب خرسانة مسلحة وذلك للقواعد المسلحة الخاصة بالجزء الخاص بجزء من فاصل 1 و2</t>
  </si>
  <si>
    <t xml:space="preserve">بالطن توريد حديد مسلح قطر 16 و12 و 10 مم ( عز)و مصريين  </t>
  </si>
  <si>
    <t>تجديد ممارسة الكهرباء</t>
  </si>
  <si>
    <t xml:space="preserve">اكرامية فنى الكهرباء </t>
  </si>
  <si>
    <t>يومية جهاز توتال استيشن</t>
  </si>
  <si>
    <t>لفة زراجين</t>
  </si>
  <si>
    <t xml:space="preserve">شيكارة بسكوت اعمدة </t>
  </si>
  <si>
    <t>يومية فنطاس مياه</t>
  </si>
  <si>
    <t>جركن اديبوند 65</t>
  </si>
  <si>
    <t>ايجار براميل 3 ايام</t>
  </si>
  <si>
    <t xml:space="preserve">اكرامية عمال الخرسانة صب الغرفة </t>
  </si>
  <si>
    <t xml:space="preserve">اكرامية سواق اللودر </t>
  </si>
  <si>
    <t>يومية عامل الاربعاء</t>
  </si>
  <si>
    <t xml:space="preserve">يومية عامل الثلاثاء </t>
  </si>
  <si>
    <t xml:space="preserve">ك سكر </t>
  </si>
  <si>
    <t xml:space="preserve">رش الخرسانات غفير العرب </t>
  </si>
  <si>
    <t xml:space="preserve">اللودر </t>
  </si>
  <si>
    <t>بالمتر المكعب اعمال نجارةوحدادة وصب خرسانة مسلحة وذلك للقواعد المسلحة الخاصة برقاب اعمدة وحوائط الجزء الخاص بالاسكواش</t>
  </si>
  <si>
    <t>المدفوع 90000</t>
  </si>
  <si>
    <t>بداية إستئناف الأعمال</t>
  </si>
  <si>
    <r>
      <rPr>
        <sz val="14"/>
        <color theme="1"/>
        <rFont val="Calibri"/>
        <family val="2"/>
        <scheme val="minor"/>
      </rPr>
      <t>المدفوع 9000</t>
    </r>
    <r>
      <rPr>
        <sz val="18"/>
        <color theme="1"/>
        <rFont val="Calibri"/>
        <family val="2"/>
        <scheme val="minor"/>
      </rPr>
      <t xml:space="preserve"> </t>
    </r>
  </si>
  <si>
    <t xml:space="preserve">فرق متأخرات = 60355.8 </t>
  </si>
  <si>
    <t>المجموع = 1,120,857.5</t>
  </si>
  <si>
    <t>سعر الأرض 15,380,000</t>
  </si>
  <si>
    <t>ملخص مستخلصات ومصروفات موقع برايت فيجن الفيوم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</si>
</sst>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-* #,##0.00_-;_-* #,##0.00\-;_-* &quot;-&quot;??_-;_-@_-"/>
    <numFmt numFmtId="165" formatCode="[$-20B0000]d\ mmmm\ yyyy;@"/>
    <numFmt numFmtId="166" formatCode="[$-10B0000]d\ mmmm\ yyyy;@"/>
    <numFmt numFmtId="167" formatCode="#,##0.0"/>
    <numFmt numFmtId="168" formatCode="#,##0.00;[Red]#,##0.00"/>
    <numFmt numFmtId="169" formatCode="yyyy\-mm\-dd;@"/>
    <numFmt numFmtId="170" formatCode="_-* #,##0_-;_-* #,##0\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abic Typesetting"/>
      <family val="4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4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u/>
      <sz val="24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b/>
      <sz val="36"/>
      <color rgb="FFFF0000"/>
      <name val="Ravie"/>
      <family val="5"/>
    </font>
    <font>
      <sz val="8"/>
      <name val="Calibri"/>
      <family val="2"/>
      <scheme val="minor"/>
    </font>
    <font>
      <sz val="9"/>
      <color indexed="81"/>
      <name val="Tahoma"/>
    </font>
    <font>
      <b/>
      <sz val="9"/>
      <color indexed="81"/>
      <name val="Tahoma"/>
    </font>
    <font>
      <b/>
      <sz val="12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indexed="81"/>
      <name val="Tahoma"/>
      <family val="2"/>
    </font>
    <font>
      <sz val="22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164" fontId="11" fillId="0" borderId="1" xfId="1" applyFont="1" applyBorder="1" applyAlignment="1">
      <alignment horizontal="right" vertical="center" wrapText="1" readingOrder="2"/>
    </xf>
    <xf numFmtId="164" fontId="7" fillId="2" borderId="1" xfId="0" applyNumberFormat="1" applyFont="1" applyFill="1" applyBorder="1" applyAlignment="1">
      <alignment horizontal="right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13" fillId="0" borderId="1" xfId="0" applyFont="1" applyBorder="1" applyAlignment="1">
      <alignment horizontal="right" vertical="center" wrapText="1" readingOrder="2"/>
    </xf>
    <xf numFmtId="0" fontId="4" fillId="3" borderId="7" xfId="0" applyFont="1" applyFill="1" applyBorder="1" applyAlignment="1">
      <alignment horizontal="center" vertical="center" wrapText="1" readingOrder="2"/>
    </xf>
    <xf numFmtId="0" fontId="6" fillId="3" borderId="1" xfId="0" applyFont="1" applyFill="1" applyBorder="1" applyAlignment="1">
      <alignment horizontal="center" vertical="center" wrapText="1" readingOrder="2"/>
    </xf>
    <xf numFmtId="164" fontId="11" fillId="0" borderId="1" xfId="1" applyFont="1" applyBorder="1" applyAlignment="1">
      <alignment horizontal="center" vertical="center" wrapText="1" readingOrder="2"/>
    </xf>
    <xf numFmtId="164" fontId="6" fillId="0" borderId="1" xfId="1" applyFont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165" fontId="11" fillId="0" borderId="1" xfId="0" applyNumberFormat="1" applyFont="1" applyBorder="1" applyAlignment="1">
      <alignment horizontal="center" vertical="center" wrapText="1" readingOrder="2"/>
    </xf>
    <xf numFmtId="0" fontId="2" fillId="3" borderId="0" xfId="0" applyFont="1" applyFill="1" applyAlignment="1">
      <alignment horizontal="center"/>
    </xf>
    <xf numFmtId="0" fontId="20" fillId="0" borderId="0" xfId="0" applyFont="1" applyAlignment="1">
      <alignment vertical="center"/>
    </xf>
    <xf numFmtId="168" fontId="21" fillId="0" borderId="1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21" fillId="0" borderId="0" xfId="0" applyFont="1"/>
    <xf numFmtId="0" fontId="21" fillId="0" borderId="11" xfId="0" applyFont="1" applyBorder="1" applyAlignment="1">
      <alignment horizontal="center"/>
    </xf>
    <xf numFmtId="168" fontId="24" fillId="0" borderId="1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168" fontId="21" fillId="0" borderId="12" xfId="0" applyNumberFormat="1" applyFont="1" applyBorder="1" applyAlignment="1">
      <alignment horizontal="center"/>
    </xf>
    <xf numFmtId="168" fontId="24" fillId="0" borderId="12" xfId="0" applyNumberFormat="1" applyFont="1" applyBorder="1" applyAlignment="1">
      <alignment horizontal="center"/>
    </xf>
    <xf numFmtId="0" fontId="24" fillId="0" borderId="1" xfId="0" applyFont="1" applyBorder="1"/>
    <xf numFmtId="0" fontId="24" fillId="0" borderId="12" xfId="0" applyFont="1" applyBorder="1"/>
    <xf numFmtId="0" fontId="24" fillId="0" borderId="14" xfId="0" applyFont="1" applyBorder="1"/>
    <xf numFmtId="0" fontId="24" fillId="0" borderId="15" xfId="0" applyFont="1" applyBorder="1"/>
    <xf numFmtId="0" fontId="24" fillId="0" borderId="0" xfId="0" applyFont="1"/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66" fontId="24" fillId="0" borderId="11" xfId="0" applyNumberFormat="1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1" xfId="0" applyFont="1" applyBorder="1"/>
    <xf numFmtId="0" fontId="24" fillId="0" borderId="13" xfId="0" applyFont="1" applyBorder="1"/>
    <xf numFmtId="0" fontId="20" fillId="0" borderId="0" xfId="0" applyFont="1"/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167" fontId="24" fillId="0" borderId="1" xfId="0" applyNumberFormat="1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7" fillId="0" borderId="1" xfId="0" applyFont="1" applyBorder="1" applyAlignment="1">
      <alignment horizontal="right" vertical="center" wrapText="1" readingOrder="2"/>
    </xf>
    <xf numFmtId="17" fontId="11" fillId="0" borderId="1" xfId="0" applyNumberFormat="1" applyFont="1" applyBorder="1" applyAlignment="1">
      <alignment horizontal="center" vertical="center" wrapText="1" readingOrder="2"/>
    </xf>
    <xf numFmtId="169" fontId="11" fillId="0" borderId="1" xfId="0" applyNumberFormat="1" applyFont="1" applyBorder="1" applyAlignment="1">
      <alignment horizontal="center" vertical="center" wrapText="1" readingOrder="2"/>
    </xf>
    <xf numFmtId="0" fontId="24" fillId="0" borderId="6" xfId="0" applyFont="1" applyBorder="1" applyAlignment="1">
      <alignment horizontal="center"/>
    </xf>
    <xf numFmtId="167" fontId="24" fillId="0" borderId="6" xfId="0" applyNumberFormat="1" applyFont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0" fillId="0" borderId="1" xfId="0" applyBorder="1"/>
    <xf numFmtId="0" fontId="24" fillId="0" borderId="19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165" fontId="28" fillId="0" borderId="2" xfId="0" applyNumberFormat="1" applyFont="1" applyBorder="1" applyAlignment="1">
      <alignment horizontal="center" vertical="center" wrapText="1" readingOrder="2"/>
    </xf>
    <xf numFmtId="167" fontId="25" fillId="0" borderId="1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170" fontId="6" fillId="0" borderId="1" xfId="1" applyNumberFormat="1" applyFont="1" applyBorder="1" applyAlignment="1">
      <alignment horizontal="center" vertical="center" wrapText="1" readingOrder="2"/>
    </xf>
    <xf numFmtId="0" fontId="24" fillId="0" borderId="21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43" fontId="12" fillId="0" borderId="2" xfId="0" applyNumberFormat="1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right" vertical="center" wrapText="1" readingOrder="2"/>
    </xf>
    <xf numFmtId="0" fontId="12" fillId="0" borderId="3" xfId="0" applyFont="1" applyBorder="1" applyAlignment="1">
      <alignment horizontal="right" vertical="center" wrapText="1" readingOrder="2"/>
    </xf>
    <xf numFmtId="0" fontId="8" fillId="2" borderId="2" xfId="0" applyFont="1" applyFill="1" applyBorder="1" applyAlignment="1">
      <alignment horizontal="right" vertical="center" wrapText="1" readingOrder="2"/>
    </xf>
    <xf numFmtId="0" fontId="8" fillId="2" borderId="4" xfId="0" applyFont="1" applyFill="1" applyBorder="1" applyAlignment="1">
      <alignment horizontal="right" vertical="center" wrapText="1" readingOrder="2"/>
    </xf>
    <xf numFmtId="0" fontId="8" fillId="2" borderId="3" xfId="0" applyFont="1" applyFill="1" applyBorder="1" applyAlignment="1">
      <alignment horizontal="right" vertical="center" wrapText="1" readingOrder="2"/>
    </xf>
    <xf numFmtId="0" fontId="13" fillId="0" borderId="1" xfId="0" applyFont="1" applyBorder="1" applyAlignment="1">
      <alignment horizontal="center" vertical="center" textRotation="90" wrapText="1" readingOrder="2"/>
    </xf>
    <xf numFmtId="164" fontId="12" fillId="0" borderId="2" xfId="0" applyNumberFormat="1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9" fillId="0" borderId="6" xfId="0" applyFont="1" applyBorder="1" applyAlignment="1">
      <alignment horizontal="center" vertical="top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2" borderId="7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166" fontId="7" fillId="0" borderId="1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right" vertical="center" wrapText="1" readingOrder="2"/>
    </xf>
    <xf numFmtId="0" fontId="4" fillId="2" borderId="6" xfId="0" applyFont="1" applyFill="1" applyBorder="1" applyAlignment="1">
      <alignment horizontal="center" vertical="center" wrapText="1" readingOrder="2"/>
    </xf>
    <xf numFmtId="0" fontId="4" fillId="2" borderId="7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readingOrder="2"/>
    </xf>
    <xf numFmtId="165" fontId="7" fillId="0" borderId="2" xfId="0" applyNumberFormat="1" applyFont="1" applyBorder="1" applyAlignment="1">
      <alignment horizontal="center" vertical="center" wrapText="1" readingOrder="2"/>
    </xf>
    <xf numFmtId="165" fontId="7" fillId="0" borderId="4" xfId="0" applyNumberFormat="1" applyFont="1" applyBorder="1" applyAlignment="1">
      <alignment horizontal="center" vertical="center" wrapText="1" readingOrder="2"/>
    </xf>
    <xf numFmtId="165" fontId="7" fillId="0" borderId="3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170" fontId="20" fillId="0" borderId="0" xfId="1" applyNumberFormat="1" applyFont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1BF40D-E7E6-4258-804B-3E42A0EB2FB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0154CD-9DBF-48FF-B4E0-5BB134866B4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D40492A-43F7-4E62-8653-06CE15FE391F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E3C2F2-CA8D-488E-B1B9-9B2B1A858552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F662D6-FBF9-4A91-9048-8777274BDB9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2FB96E0-81BF-4190-B3DB-122A2861D60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EDB1A2-B7C7-4155-8BC3-A74AC1613D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DFBEAC-4111-4EF5-86F4-F5FD28EF18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DDEFDE6-127D-41BA-A951-FFBEC7690A0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597687-4851-4871-8A5D-367E78C80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917D47-494A-4AC0-92C5-92FE6F1F956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88ED4-F441-4929-AD30-9A8C8CFDBC9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1904AAE-0D27-4CAF-B831-023209C071A1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A9D4F55-153F-40F9-B7FE-E18A7BEE775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091CBD-E73A-42C6-9BB6-4C17C938D74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7BAAE5-0061-4339-AB99-721ADA4B718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84DA4AF-E0BC-472B-9CFE-8925F12F74A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E0A0FD6-AB0E-4B2B-ADB6-4C74C1ED4C8E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A010ED0-6191-4921-B7D5-5B14D1DC688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A75DFE3-C89B-44CB-972E-190BAFAB64C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05B0E74-B7BC-4B9D-BCCB-4358ADD89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06EFC00-E0E3-4835-935A-7B6D29B851D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87F00B2-8C70-4BB7-A14B-AC9C16CBBFE8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35556D-247D-4959-9191-70757C20D07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70B3414-21EA-4FA8-9563-22521401508C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512F50-ADFE-47D6-BC01-91C12218AC3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66AC31E-BFD5-4B58-8190-113D2D1E8AA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2C901A-07AD-430A-897C-7F17FBE7406C}"/>
            </a:ext>
          </a:extLst>
        </xdr:cNvPr>
        <xdr:cNvSpPr txBox="1"/>
      </xdr:nvSpPr>
      <xdr:spPr>
        <a:xfrm>
          <a:off x="15968913960" y="279400"/>
          <a:ext cx="94183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546620-B871-449B-B921-A5F5701FE9D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ED2A45-3724-4F02-9897-C84DAD76521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D85F19-80BF-475F-90D4-E45C876C8EC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4D3314-C53F-4530-9585-EEFAB710534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3814BCB-B211-4879-89B5-23A7C5B485E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53C9BAA-7FE4-4F8E-A190-6913BC257A2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8AD5E48-CDC2-4943-B716-202752685E6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816BE6-4473-4297-9C89-4D0E9574DCC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14BB05-FB68-4A5B-8CD1-7C0B9C4DF50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6A938B8-8865-4A18-8584-FE903ADE2CFD}"/>
            </a:ext>
          </a:extLst>
        </xdr:cNvPr>
        <xdr:cNvSpPr txBox="1"/>
      </xdr:nvSpPr>
      <xdr:spPr>
        <a:xfrm>
          <a:off x="16050387000" y="279400"/>
          <a:ext cx="8915400" cy="78486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3FF72B5-497F-450A-AED4-7CAA091EED4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E0C945-E1F6-4330-B0B0-7F9E6CB6942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CB48DE-8747-4255-AB6A-07E31FC73CF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837DB1-91C5-409A-AFA8-FE2A9592EE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2848D1D-D18A-403D-B461-3DA6F2AB4936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5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6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9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10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Relationship Id="rId4" Type="http://schemas.openxmlformats.org/officeDocument/2006/relationships/comments" Target="../comments11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Relationship Id="rId4" Type="http://schemas.openxmlformats.org/officeDocument/2006/relationships/comments" Target="../comments12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7.bin"/><Relationship Id="rId4" Type="http://schemas.openxmlformats.org/officeDocument/2006/relationships/comments" Target="../comments13.x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1.bin"/><Relationship Id="rId4" Type="http://schemas.openxmlformats.org/officeDocument/2006/relationships/comments" Target="../comments14.xm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54"/>
  <sheetViews>
    <sheetView rightToLeft="1" tabSelected="1" zoomScale="84" zoomScaleNormal="84" zoomScaleSheetLayoutView="145" workbookViewId="0">
      <selection activeCell="G10" sqref="G10"/>
    </sheetView>
  </sheetViews>
  <sheetFormatPr defaultRowHeight="15" x14ac:dyDescent="0.25"/>
  <cols>
    <col min="1" max="1" width="3.42578125" customWidth="1"/>
    <col min="2" max="2" width="16.42578125" style="17" bestFit="1" customWidth="1"/>
    <col min="3" max="3" width="20.42578125" style="17" bestFit="1" customWidth="1"/>
    <col min="4" max="4" width="21.140625" bestFit="1" customWidth="1"/>
    <col min="5" max="5" width="17.7109375" bestFit="1" customWidth="1"/>
    <col min="6" max="6" width="19.85546875" bestFit="1" customWidth="1"/>
    <col min="7" max="7" width="28.42578125" customWidth="1"/>
  </cols>
  <sheetData>
    <row r="1" spans="1:7" ht="30.75" customHeight="1" thickBot="1" x14ac:dyDescent="0.3">
      <c r="B1" s="71" t="s">
        <v>300</v>
      </c>
      <c r="C1" s="71"/>
      <c r="D1" s="71"/>
      <c r="E1" s="71"/>
    </row>
    <row r="2" spans="1:7" ht="23.25" x14ac:dyDescent="0.35">
      <c r="A2" s="45"/>
      <c r="B2" s="46" t="s">
        <v>117</v>
      </c>
      <c r="C2" s="61" t="s">
        <v>138</v>
      </c>
      <c r="D2" s="47" t="s">
        <v>118</v>
      </c>
      <c r="E2" s="47" t="s">
        <v>119</v>
      </c>
      <c r="F2" s="47" t="s">
        <v>120</v>
      </c>
      <c r="G2" s="48" t="s">
        <v>121</v>
      </c>
    </row>
    <row r="3" spans="1:7" ht="23.25" x14ac:dyDescent="0.35">
      <c r="A3" s="45"/>
      <c r="B3" s="42" t="s">
        <v>87</v>
      </c>
      <c r="C3" s="64">
        <v>44956</v>
      </c>
      <c r="D3" s="49" t="str">
        <f>مستخلص!G3</f>
        <v xml:space="preserve">اعمال الحفر </v>
      </c>
      <c r="E3" s="49" t="s">
        <v>28</v>
      </c>
      <c r="F3" s="50">
        <f>مستخلص!H19</f>
        <v>474802.5</v>
      </c>
      <c r="G3" s="66" t="s">
        <v>299</v>
      </c>
    </row>
    <row r="4" spans="1:7" ht="23.25" x14ac:dyDescent="0.35">
      <c r="A4" s="45"/>
      <c r="B4" s="42" t="s">
        <v>88</v>
      </c>
      <c r="C4" s="64">
        <v>44985</v>
      </c>
      <c r="D4" s="49" t="s">
        <v>30</v>
      </c>
      <c r="E4" s="49" t="s">
        <v>28</v>
      </c>
      <c r="F4" s="50">
        <f>'مستخلص (2)'!H19</f>
        <v>187630</v>
      </c>
      <c r="G4" s="51"/>
    </row>
    <row r="5" spans="1:7" ht="23.25" x14ac:dyDescent="0.35">
      <c r="A5" s="45"/>
      <c r="B5" s="42" t="s">
        <v>89</v>
      </c>
      <c r="C5" s="64">
        <v>45015</v>
      </c>
      <c r="D5" s="49" t="s">
        <v>30</v>
      </c>
      <c r="E5" s="49" t="s">
        <v>28</v>
      </c>
      <c r="F5" s="50">
        <f>'مستخلص (3)'!H19</f>
        <v>458425</v>
      </c>
      <c r="G5" s="67" t="s">
        <v>298</v>
      </c>
    </row>
    <row r="6" spans="1:7" ht="23.25" x14ac:dyDescent="0.35">
      <c r="A6" s="45"/>
      <c r="B6" s="42" t="s">
        <v>90</v>
      </c>
      <c r="C6" s="64">
        <v>45321</v>
      </c>
      <c r="D6" s="49" t="s">
        <v>30</v>
      </c>
      <c r="E6" s="49" t="s">
        <v>28</v>
      </c>
      <c r="F6" s="50">
        <f>'مستخلص (4)'!H20</f>
        <v>321619.5</v>
      </c>
      <c r="G6" s="66" t="s">
        <v>295</v>
      </c>
    </row>
    <row r="7" spans="1:7" ht="23.25" x14ac:dyDescent="0.35">
      <c r="A7" s="45"/>
      <c r="B7" s="42" t="s">
        <v>91</v>
      </c>
      <c r="C7" s="64">
        <v>45321</v>
      </c>
      <c r="D7" s="49" t="s">
        <v>81</v>
      </c>
      <c r="E7" s="49" t="s">
        <v>28</v>
      </c>
      <c r="F7" s="50">
        <f>'مستخلص (5)'!H20</f>
        <v>15960</v>
      </c>
      <c r="G7" s="51"/>
    </row>
    <row r="8" spans="1:7" ht="23.25" hidden="1" x14ac:dyDescent="0.35">
      <c r="A8" s="45"/>
      <c r="B8" s="42" t="s">
        <v>92</v>
      </c>
      <c r="C8" s="64">
        <v>45321</v>
      </c>
      <c r="D8" s="49" t="s">
        <v>81</v>
      </c>
      <c r="E8" s="49" t="s">
        <v>72</v>
      </c>
      <c r="F8" s="50">
        <f>'مستخلص (6)'!H20</f>
        <v>14840</v>
      </c>
      <c r="G8" s="51"/>
    </row>
    <row r="9" spans="1:7" ht="23.25" hidden="1" x14ac:dyDescent="0.35">
      <c r="A9" s="45"/>
      <c r="B9" s="42" t="s">
        <v>93</v>
      </c>
      <c r="C9" s="64">
        <v>45321</v>
      </c>
      <c r="D9" s="49" t="s">
        <v>81</v>
      </c>
      <c r="E9" s="49" t="s">
        <v>57</v>
      </c>
      <c r="F9" s="50">
        <f>'مستخلص (7)'!H20</f>
        <v>0</v>
      </c>
      <c r="G9" s="51"/>
    </row>
    <row r="10" spans="1:7" ht="23.25" x14ac:dyDescent="0.35">
      <c r="A10" s="45"/>
      <c r="B10" s="42" t="s">
        <v>94</v>
      </c>
      <c r="C10" s="64">
        <v>45330</v>
      </c>
      <c r="D10" s="49" t="s">
        <v>30</v>
      </c>
      <c r="E10" s="49" t="s">
        <v>28</v>
      </c>
      <c r="F10" s="50">
        <f>'مستخلص (8)'!H20</f>
        <v>139963.5</v>
      </c>
      <c r="G10" s="51"/>
    </row>
    <row r="11" spans="1:7" ht="23.25" x14ac:dyDescent="0.35">
      <c r="A11" s="45"/>
      <c r="B11" s="42" t="s">
        <v>95</v>
      </c>
      <c r="C11" s="64">
        <v>45350</v>
      </c>
      <c r="D11" s="49" t="s">
        <v>30</v>
      </c>
      <c r="E11" s="49" t="s">
        <v>28</v>
      </c>
      <c r="F11" s="50">
        <f>'مستخلص (9)'!H20</f>
        <v>345599.94</v>
      </c>
      <c r="G11" s="51"/>
    </row>
    <row r="12" spans="1:7" ht="23.25" hidden="1" x14ac:dyDescent="0.35">
      <c r="A12" s="45"/>
      <c r="B12" s="42" t="s">
        <v>96</v>
      </c>
      <c r="C12" s="64">
        <v>45371</v>
      </c>
      <c r="D12" s="52" t="s">
        <v>161</v>
      </c>
      <c r="E12" s="52" t="s">
        <v>162</v>
      </c>
      <c r="F12" s="50">
        <f>'مستخلص (10)'!H29</f>
        <v>56362.5</v>
      </c>
      <c r="G12" s="51"/>
    </row>
    <row r="13" spans="1:7" ht="23.25" hidden="1" x14ac:dyDescent="0.35">
      <c r="A13" s="45"/>
      <c r="B13" s="42" t="s">
        <v>97</v>
      </c>
      <c r="C13" s="64">
        <v>45379</v>
      </c>
      <c r="D13" s="49" t="s">
        <v>113</v>
      </c>
      <c r="E13" s="49" t="s">
        <v>114</v>
      </c>
      <c r="F13" s="50">
        <f>'مستخلص (11)'!H20</f>
        <v>10872</v>
      </c>
      <c r="G13" s="66" t="s">
        <v>271</v>
      </c>
    </row>
    <row r="14" spans="1:7" ht="23.25" hidden="1" x14ac:dyDescent="0.35">
      <c r="A14" s="45"/>
      <c r="B14" s="42" t="s">
        <v>98</v>
      </c>
      <c r="C14" s="64">
        <v>45380</v>
      </c>
      <c r="D14" s="49" t="s">
        <v>115</v>
      </c>
      <c r="E14" s="49" t="s">
        <v>72</v>
      </c>
      <c r="F14" s="50">
        <f>'مستخلص (12)'!H20</f>
        <v>35000</v>
      </c>
      <c r="G14" s="51"/>
    </row>
    <row r="15" spans="1:7" ht="23.25" hidden="1" x14ac:dyDescent="0.35">
      <c r="A15" s="45"/>
      <c r="B15" s="42" t="s">
        <v>99</v>
      </c>
      <c r="C15" s="64">
        <v>45382</v>
      </c>
      <c r="D15" s="49" t="s">
        <v>77</v>
      </c>
      <c r="E15" s="49" t="s">
        <v>76</v>
      </c>
      <c r="F15" s="50">
        <f>'مستخلص (13)'!H20</f>
        <v>385008</v>
      </c>
      <c r="G15" s="51"/>
    </row>
    <row r="16" spans="1:7" ht="23.25" hidden="1" x14ac:dyDescent="0.35">
      <c r="A16" s="45"/>
      <c r="B16" s="42" t="s">
        <v>100</v>
      </c>
      <c r="C16" s="64">
        <v>45383</v>
      </c>
      <c r="D16" s="49" t="s">
        <v>115</v>
      </c>
      <c r="E16" s="49" t="s">
        <v>72</v>
      </c>
      <c r="F16" s="50">
        <f>'مستخلص (14)'!H20</f>
        <v>25200</v>
      </c>
      <c r="G16" s="51"/>
    </row>
    <row r="17" spans="1:7" ht="23.25" hidden="1" x14ac:dyDescent="0.35">
      <c r="A17" s="45"/>
      <c r="B17" s="42" t="s">
        <v>101</v>
      </c>
      <c r="C17" s="64">
        <v>45383</v>
      </c>
      <c r="D17" s="49" t="s">
        <v>115</v>
      </c>
      <c r="E17" s="49" t="s">
        <v>57</v>
      </c>
      <c r="F17" s="50">
        <f>'مستخلص (15)'!H20</f>
        <v>0</v>
      </c>
      <c r="G17" s="51"/>
    </row>
    <row r="18" spans="1:7" ht="23.25" hidden="1" x14ac:dyDescent="0.35">
      <c r="A18" s="45"/>
      <c r="B18" s="42" t="s">
        <v>102</v>
      </c>
      <c r="C18" s="64">
        <v>45383</v>
      </c>
      <c r="D18" s="49" t="s">
        <v>116</v>
      </c>
      <c r="E18" s="49" t="s">
        <v>57</v>
      </c>
      <c r="F18" s="50">
        <f>'مستخلص (16)'!H20</f>
        <v>0</v>
      </c>
      <c r="G18" s="51"/>
    </row>
    <row r="19" spans="1:7" ht="23.25" hidden="1" x14ac:dyDescent="0.35">
      <c r="A19" s="45"/>
      <c r="B19" s="42" t="s">
        <v>103</v>
      </c>
      <c r="C19" s="64">
        <v>45386</v>
      </c>
      <c r="D19" s="49" t="s">
        <v>113</v>
      </c>
      <c r="E19" s="49" t="s">
        <v>114</v>
      </c>
      <c r="F19" s="50">
        <f>'مستخلص (17)'!H20</f>
        <v>44155.974999999999</v>
      </c>
      <c r="G19" s="66" t="s">
        <v>272</v>
      </c>
    </row>
    <row r="20" spans="1:7" ht="23.25" hidden="1" x14ac:dyDescent="0.35">
      <c r="A20" s="45"/>
      <c r="B20" s="42" t="s">
        <v>104</v>
      </c>
      <c r="C20" s="64">
        <v>45371</v>
      </c>
      <c r="D20" s="52" t="s">
        <v>161</v>
      </c>
      <c r="E20" s="52" t="s">
        <v>162</v>
      </c>
      <c r="F20" s="50">
        <f>'مستخلص (18)'!H29</f>
        <v>32895</v>
      </c>
      <c r="G20" s="51"/>
    </row>
    <row r="21" spans="1:7" ht="23.25" hidden="1" x14ac:dyDescent="0.35">
      <c r="A21" s="45"/>
      <c r="B21" s="42" t="s">
        <v>105</v>
      </c>
      <c r="C21" s="64">
        <v>45387</v>
      </c>
      <c r="D21" s="52" t="s">
        <v>161</v>
      </c>
      <c r="E21" s="52" t="s">
        <v>162</v>
      </c>
      <c r="F21" s="50">
        <f>'مستخلص (19)'!H29</f>
        <v>29612.5</v>
      </c>
      <c r="G21" s="51"/>
    </row>
    <row r="22" spans="1:7" ht="23.25" hidden="1" x14ac:dyDescent="0.35">
      <c r="A22" s="45"/>
      <c r="B22" s="42" t="s">
        <v>106</v>
      </c>
      <c r="C22" s="64">
        <v>45387</v>
      </c>
      <c r="D22" s="49" t="s">
        <v>116</v>
      </c>
      <c r="E22" s="49" t="s">
        <v>72</v>
      </c>
      <c r="F22" s="50">
        <f>'مستخلص (20)'!H20</f>
        <v>33000</v>
      </c>
      <c r="G22" s="51"/>
    </row>
    <row r="23" spans="1:7" ht="23.25" hidden="1" x14ac:dyDescent="0.35">
      <c r="A23" s="45"/>
      <c r="B23" s="42" t="s">
        <v>107</v>
      </c>
      <c r="C23" s="64">
        <v>45387</v>
      </c>
      <c r="D23" s="49" t="s">
        <v>171</v>
      </c>
      <c r="E23" s="49" t="s">
        <v>76</v>
      </c>
      <c r="F23" s="50">
        <f>'مستخلص (21)'!H20</f>
        <v>154950</v>
      </c>
      <c r="G23" s="51"/>
    </row>
    <row r="24" spans="1:7" ht="23.25" hidden="1" x14ac:dyDescent="0.35">
      <c r="A24" s="45"/>
      <c r="B24" s="42" t="s">
        <v>108</v>
      </c>
      <c r="C24" s="64">
        <v>45388</v>
      </c>
      <c r="D24" s="49" t="s">
        <v>113</v>
      </c>
      <c r="E24" s="49" t="s">
        <v>114</v>
      </c>
      <c r="F24" s="50">
        <f>'مستخلص (22)'!H20</f>
        <v>33300</v>
      </c>
      <c r="G24" s="66" t="s">
        <v>272</v>
      </c>
    </row>
    <row r="25" spans="1:7" ht="23.25" hidden="1" x14ac:dyDescent="0.35">
      <c r="A25" s="45"/>
      <c r="B25" s="42" t="s">
        <v>109</v>
      </c>
      <c r="C25" s="64">
        <v>45388</v>
      </c>
      <c r="D25" s="49" t="s">
        <v>203</v>
      </c>
      <c r="E25" s="49"/>
      <c r="F25" s="50">
        <f>'مستخلص (23)'!H20</f>
        <v>20000</v>
      </c>
      <c r="G25" s="51"/>
    </row>
    <row r="26" spans="1:7" ht="23.25" hidden="1" x14ac:dyDescent="0.35">
      <c r="A26" s="45"/>
      <c r="B26" s="42" t="s">
        <v>110</v>
      </c>
      <c r="C26" s="64">
        <v>45389</v>
      </c>
      <c r="D26" s="52" t="s">
        <v>161</v>
      </c>
      <c r="E26" s="52" t="s">
        <v>162</v>
      </c>
      <c r="F26" s="50">
        <f>'مستخلص (24)'!H29</f>
        <v>16025</v>
      </c>
      <c r="G26" s="51"/>
    </row>
    <row r="27" spans="1:7" ht="24" hidden="1" thickBot="1" x14ac:dyDescent="0.4">
      <c r="A27" s="45"/>
      <c r="B27" s="53" t="s">
        <v>111</v>
      </c>
      <c r="C27" s="64">
        <v>45389</v>
      </c>
      <c r="D27" s="57" t="s">
        <v>116</v>
      </c>
      <c r="E27" s="57" t="s">
        <v>72</v>
      </c>
      <c r="F27" s="58">
        <f>'مستخلص (25)'!H20</f>
        <v>20050</v>
      </c>
      <c r="G27" s="59"/>
    </row>
    <row r="28" spans="1:7" ht="23.25" hidden="1" x14ac:dyDescent="0.35">
      <c r="B28" s="42" t="s">
        <v>213</v>
      </c>
      <c r="C28" s="64">
        <v>45389</v>
      </c>
      <c r="D28" s="49" t="s">
        <v>113</v>
      </c>
      <c r="E28" s="49" t="s">
        <v>114</v>
      </c>
      <c r="F28" s="50">
        <f>'مستخلص (26)'!H20</f>
        <v>43000</v>
      </c>
      <c r="G28" s="60"/>
    </row>
    <row r="29" spans="1:7" ht="23.25" hidden="1" x14ac:dyDescent="0.35">
      <c r="B29" s="42" t="s">
        <v>214</v>
      </c>
      <c r="C29" s="64">
        <v>45389</v>
      </c>
      <c r="D29" s="49" t="s">
        <v>77</v>
      </c>
      <c r="E29" s="49" t="s">
        <v>199</v>
      </c>
      <c r="F29" s="50">
        <f>'مستخلص (27)'!H20</f>
        <v>1512000</v>
      </c>
      <c r="G29" s="60"/>
    </row>
    <row r="30" spans="1:7" ht="23.25" hidden="1" x14ac:dyDescent="0.35">
      <c r="B30" s="42" t="s">
        <v>215</v>
      </c>
      <c r="C30" s="64">
        <v>45389</v>
      </c>
      <c r="D30" s="49" t="s">
        <v>77</v>
      </c>
      <c r="E30" s="49" t="s">
        <v>220</v>
      </c>
      <c r="F30" s="50">
        <f>'مستخلص (28)'!H20</f>
        <v>1652000</v>
      </c>
      <c r="G30" s="60"/>
    </row>
    <row r="31" spans="1:7" ht="23.25" hidden="1" x14ac:dyDescent="0.35">
      <c r="B31" s="42" t="s">
        <v>216</v>
      </c>
      <c r="C31" s="64">
        <v>45390</v>
      </c>
      <c r="D31" s="49" t="s">
        <v>223</v>
      </c>
      <c r="E31" s="49" t="s">
        <v>225</v>
      </c>
      <c r="F31" s="50">
        <f>'مستخلص (29)'!H20</f>
        <v>50000</v>
      </c>
      <c r="G31" s="60"/>
    </row>
    <row r="32" spans="1:7" ht="24" hidden="1" thickBot="1" x14ac:dyDescent="0.4">
      <c r="B32" s="53" t="s">
        <v>217</v>
      </c>
      <c r="C32" s="64">
        <v>45398</v>
      </c>
      <c r="D32" s="49" t="s">
        <v>113</v>
      </c>
      <c r="E32" s="49" t="s">
        <v>114</v>
      </c>
      <c r="F32" s="50">
        <f>'مستخلص (30)'!H20</f>
        <v>100000</v>
      </c>
      <c r="G32" s="60"/>
    </row>
    <row r="33" spans="2:7" ht="23.25" hidden="1" x14ac:dyDescent="0.35">
      <c r="B33" s="42" t="s">
        <v>218</v>
      </c>
      <c r="C33" s="64">
        <v>45400</v>
      </c>
      <c r="D33" s="49" t="s">
        <v>171</v>
      </c>
      <c r="E33" s="49" t="s">
        <v>269</v>
      </c>
      <c r="F33" s="50">
        <f>'مستخلص (31)'!H20</f>
        <v>279500</v>
      </c>
      <c r="G33" s="60"/>
    </row>
    <row r="34" spans="2:7" ht="23.25" hidden="1" x14ac:dyDescent="0.35">
      <c r="B34" s="42" t="s">
        <v>219</v>
      </c>
      <c r="C34" s="64">
        <v>45400</v>
      </c>
      <c r="D34" s="49" t="s">
        <v>115</v>
      </c>
      <c r="E34" s="49" t="s">
        <v>72</v>
      </c>
      <c r="F34" s="50">
        <f>'مستخلص (32)'!H20</f>
        <v>26600</v>
      </c>
      <c r="G34" s="60"/>
    </row>
    <row r="35" spans="2:7" ht="23.25" hidden="1" x14ac:dyDescent="0.35">
      <c r="B35" s="42" t="s">
        <v>251</v>
      </c>
      <c r="C35" s="64">
        <v>45400</v>
      </c>
      <c r="D35" s="52" t="s">
        <v>161</v>
      </c>
      <c r="E35" s="52" t="s">
        <v>162</v>
      </c>
      <c r="F35" s="50">
        <f>'مستخلص (33)'!H32</f>
        <v>35236.25</v>
      </c>
      <c r="G35" s="60"/>
    </row>
    <row r="36" spans="2:7" ht="23.25" hidden="1" x14ac:dyDescent="0.35">
      <c r="B36" s="42" t="s">
        <v>252</v>
      </c>
      <c r="C36" s="64">
        <v>45400</v>
      </c>
      <c r="D36" s="49" t="s">
        <v>247</v>
      </c>
      <c r="E36" s="49" t="s">
        <v>72</v>
      </c>
      <c r="F36" s="50">
        <f>'مستخلص (34)'!H20</f>
        <v>8550</v>
      </c>
      <c r="G36" s="60"/>
    </row>
    <row r="37" spans="2:7" ht="23.45" hidden="1" customHeight="1" x14ac:dyDescent="0.35">
      <c r="B37" s="42" t="s">
        <v>253</v>
      </c>
      <c r="C37" s="64">
        <v>45400</v>
      </c>
      <c r="D37" s="49" t="s">
        <v>77</v>
      </c>
      <c r="E37" s="49" t="s">
        <v>221</v>
      </c>
      <c r="F37" s="50">
        <f>'مستخلص (35)'!H20</f>
        <v>646936</v>
      </c>
      <c r="G37" s="60"/>
    </row>
    <row r="38" spans="2:7" ht="24" hidden="1" thickBot="1" x14ac:dyDescent="0.4">
      <c r="B38" s="53" t="s">
        <v>254</v>
      </c>
      <c r="C38" s="64">
        <v>45404</v>
      </c>
      <c r="D38" s="57" t="s">
        <v>116</v>
      </c>
      <c r="E38" s="57" t="s">
        <v>72</v>
      </c>
      <c r="F38" s="50">
        <f>'مستخلص (36)'!H20</f>
        <v>95170</v>
      </c>
      <c r="G38" s="60"/>
    </row>
    <row r="39" spans="2:7" ht="23.25" hidden="1" x14ac:dyDescent="0.35">
      <c r="B39" s="42" t="s">
        <v>255</v>
      </c>
      <c r="C39" s="64">
        <v>45405</v>
      </c>
      <c r="D39" s="49" t="s">
        <v>113</v>
      </c>
      <c r="E39" s="49" t="s">
        <v>114</v>
      </c>
      <c r="F39" s="50">
        <f>'مستخلص (37)'!H20</f>
        <v>129806.25</v>
      </c>
      <c r="G39" s="66" t="s">
        <v>294</v>
      </c>
    </row>
    <row r="40" spans="2:7" ht="23.25" hidden="1" x14ac:dyDescent="0.35">
      <c r="B40" s="42" t="s">
        <v>256</v>
      </c>
      <c r="C40" s="64">
        <v>45405</v>
      </c>
      <c r="D40" s="49" t="s">
        <v>113</v>
      </c>
      <c r="E40" s="49" t="s">
        <v>114</v>
      </c>
      <c r="F40" s="50">
        <f>'مستخلص (38)'!H20</f>
        <v>100000</v>
      </c>
      <c r="G40" s="60"/>
    </row>
    <row r="41" spans="2:7" ht="23.25" hidden="1" x14ac:dyDescent="0.35">
      <c r="B41" s="42" t="s">
        <v>257</v>
      </c>
      <c r="C41" s="64">
        <v>45406</v>
      </c>
      <c r="D41" s="49" t="s">
        <v>77</v>
      </c>
      <c r="E41" s="49" t="s">
        <v>220</v>
      </c>
      <c r="F41" s="50">
        <f>'مستخلص (39)'!H20</f>
        <v>1000000</v>
      </c>
      <c r="G41" s="60"/>
    </row>
    <row r="42" spans="2:7" ht="24" hidden="1" thickBot="1" x14ac:dyDescent="0.4">
      <c r="B42" s="53" t="s">
        <v>258</v>
      </c>
      <c r="C42" s="64">
        <v>45407</v>
      </c>
      <c r="D42" s="49" t="s">
        <v>115</v>
      </c>
      <c r="E42" s="49" t="s">
        <v>72</v>
      </c>
      <c r="F42" s="50">
        <f>'مستخلص (40)'!H20</f>
        <v>15400</v>
      </c>
      <c r="G42" s="60"/>
    </row>
    <row r="43" spans="2:7" ht="23.25" hidden="1" x14ac:dyDescent="0.35">
      <c r="B43" s="42" t="s">
        <v>259</v>
      </c>
      <c r="C43" s="64">
        <v>45407</v>
      </c>
      <c r="D43" s="52" t="s">
        <v>161</v>
      </c>
      <c r="E43" s="52" t="s">
        <v>162</v>
      </c>
      <c r="F43" s="50">
        <f>'مستخلص (41)'!H32</f>
        <v>23687.5</v>
      </c>
      <c r="G43" s="60"/>
    </row>
    <row r="44" spans="2:7" ht="23.25" hidden="1" x14ac:dyDescent="0.35">
      <c r="B44" s="42" t="s">
        <v>260</v>
      </c>
      <c r="C44" s="64">
        <v>45407</v>
      </c>
      <c r="D44" s="49" t="s">
        <v>113</v>
      </c>
      <c r="E44" s="49" t="s">
        <v>114</v>
      </c>
      <c r="F44" s="50">
        <f>'مستخلص (42)'!H20</f>
        <v>10721.45</v>
      </c>
      <c r="G44" s="51" t="s">
        <v>296</v>
      </c>
    </row>
    <row r="45" spans="2:7" ht="23.25" hidden="1" x14ac:dyDescent="0.35">
      <c r="B45" s="42" t="s">
        <v>261</v>
      </c>
      <c r="C45" s="64">
        <v>45407</v>
      </c>
      <c r="D45" s="49" t="s">
        <v>115</v>
      </c>
      <c r="E45" s="49" t="s">
        <v>72</v>
      </c>
      <c r="F45" s="50">
        <f>'مستخلص (43)'!H20</f>
        <v>14000</v>
      </c>
      <c r="G45" s="60"/>
    </row>
    <row r="46" spans="2:7" ht="24" hidden="1" thickBot="1" x14ac:dyDescent="0.4">
      <c r="B46" s="53" t="s">
        <v>262</v>
      </c>
      <c r="C46" s="63"/>
      <c r="D46" s="60"/>
      <c r="E46" s="60"/>
      <c r="F46" s="50"/>
      <c r="G46" s="60"/>
    </row>
    <row r="47" spans="2:7" ht="23.25" hidden="1" x14ac:dyDescent="0.35">
      <c r="B47" s="42" t="s">
        <v>263</v>
      </c>
      <c r="C47" s="62"/>
      <c r="D47" s="60"/>
      <c r="E47" s="60"/>
      <c r="F47" s="50"/>
      <c r="G47" s="60"/>
    </row>
    <row r="48" spans="2:7" ht="23.25" hidden="1" x14ac:dyDescent="0.35">
      <c r="B48" s="42" t="s">
        <v>264</v>
      </c>
      <c r="C48" s="62"/>
      <c r="D48" s="60"/>
      <c r="E48" s="60"/>
      <c r="F48" s="50"/>
      <c r="G48" s="60"/>
    </row>
    <row r="49" spans="2:7" ht="24" hidden="1" thickBot="1" x14ac:dyDescent="0.4">
      <c r="B49" s="53" t="s">
        <v>265</v>
      </c>
      <c r="C49" s="63"/>
      <c r="D49" s="60"/>
      <c r="E49" s="60"/>
      <c r="F49" s="50"/>
      <c r="G49" s="60"/>
    </row>
    <row r="50" spans="2:7" ht="23.25" hidden="1" x14ac:dyDescent="0.35">
      <c r="B50" s="42" t="s">
        <v>266</v>
      </c>
      <c r="C50" s="62"/>
      <c r="D50" s="60"/>
      <c r="E50" s="60"/>
      <c r="F50" s="50"/>
      <c r="G50" s="60"/>
    </row>
    <row r="51" spans="2:7" ht="23.25" hidden="1" x14ac:dyDescent="0.35">
      <c r="B51" s="42" t="s">
        <v>267</v>
      </c>
      <c r="C51" s="62"/>
      <c r="D51" s="60"/>
      <c r="E51" s="60"/>
      <c r="F51" s="50"/>
      <c r="G51" s="60"/>
    </row>
    <row r="52" spans="2:7" ht="23.25" hidden="1" x14ac:dyDescent="0.35">
      <c r="B52" s="42" t="s">
        <v>268</v>
      </c>
      <c r="C52" s="62"/>
      <c r="D52" s="60"/>
      <c r="E52" s="60"/>
      <c r="F52" s="50"/>
      <c r="G52" s="60"/>
    </row>
    <row r="53" spans="2:7" ht="23.25" hidden="1" x14ac:dyDescent="0.35">
      <c r="B53" s="69" t="s">
        <v>270</v>
      </c>
      <c r="C53" s="70"/>
      <c r="D53" s="70"/>
      <c r="E53" s="70"/>
      <c r="F53" s="65">
        <f>SUM(F3:F52)</f>
        <v>8597878.8649999984</v>
      </c>
      <c r="G53" t="s">
        <v>297</v>
      </c>
    </row>
    <row r="54" spans="2:7" ht="21" x14ac:dyDescent="0.25">
      <c r="F54" s="109">
        <f>SUBTOTAL(9,F3:F11)</f>
        <v>1944000.44</v>
      </c>
    </row>
  </sheetData>
  <autoFilter ref="A2:G53">
    <filterColumn colId="4">
      <filters>
        <filter val="حمدى حماد"/>
      </filters>
    </filterColumn>
  </autoFilter>
  <mergeCells count="2">
    <mergeCell ref="B53:E53"/>
    <mergeCell ref="B1:E1"/>
  </mergeCells>
  <phoneticPr fontId="15" type="noConversion"/>
  <pageMargins left="0.25" right="0.25" top="0.75" bottom="0.75" header="0.3" footer="0.3"/>
  <pageSetup paperSize="9" scale="7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7" zoomScale="84" zoomScaleNormal="84" zoomScaleSheetLayoutView="70" workbookViewId="0">
      <selection activeCell="E10" sqref="E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45400</v>
      </c>
      <c r="D3" s="97"/>
      <c r="E3" s="98"/>
      <c r="F3" s="10" t="s">
        <v>24</v>
      </c>
      <c r="G3" s="99" t="s">
        <v>77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45400</v>
      </c>
      <c r="H4" s="88"/>
    </row>
    <row r="5" spans="1:8" ht="34.9" customHeight="1" x14ac:dyDescent="0.75">
      <c r="A5" s="85" t="s">
        <v>1</v>
      </c>
      <c r="B5" s="86"/>
      <c r="C5" s="85" t="s">
        <v>221</v>
      </c>
      <c r="D5" s="87"/>
      <c r="E5" s="86"/>
      <c r="F5" s="10" t="s">
        <v>26</v>
      </c>
      <c r="G5" s="88">
        <v>45400</v>
      </c>
      <c r="H5" s="88"/>
    </row>
    <row r="6" spans="1:8" ht="33" customHeight="1" x14ac:dyDescent="0.75">
      <c r="A6" s="85" t="s">
        <v>2</v>
      </c>
      <c r="B6" s="86"/>
      <c r="C6" s="85">
        <v>35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4" x14ac:dyDescent="0.75">
      <c r="A9" s="12">
        <v>1</v>
      </c>
      <c r="B9" s="54" t="s">
        <v>250</v>
      </c>
      <c r="C9" s="6"/>
      <c r="D9" s="13"/>
      <c r="E9" s="14">
        <v>16</v>
      </c>
      <c r="F9" s="14">
        <f>E9</f>
        <v>16</v>
      </c>
      <c r="G9" s="14">
        <v>38600</v>
      </c>
      <c r="H9" s="15">
        <f t="shared" ref="H9:H14" si="0">G9*F9</f>
        <v>617600</v>
      </c>
    </row>
    <row r="10" spans="1:8" ht="54" x14ac:dyDescent="0.75">
      <c r="A10" s="12">
        <v>2</v>
      </c>
      <c r="B10" s="54" t="s">
        <v>250</v>
      </c>
      <c r="C10" s="6"/>
      <c r="D10" s="13"/>
      <c r="E10" s="14">
        <v>0.76</v>
      </c>
      <c r="F10" s="14">
        <f>E10</f>
        <v>0.76</v>
      </c>
      <c r="G10" s="14">
        <v>38600</v>
      </c>
      <c r="H10" s="15">
        <f t="shared" si="0"/>
        <v>29336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646936</v>
      </c>
    </row>
    <row r="21" spans="1:8" ht="33" customHeight="1" x14ac:dyDescent="0.75">
      <c r="A21" s="79" t="s">
        <v>77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646936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B9" sqref="B9:B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45400</v>
      </c>
      <c r="D3" s="97"/>
      <c r="E3" s="98"/>
      <c r="F3" s="10" t="s">
        <v>24</v>
      </c>
      <c r="G3" s="99" t="s">
        <v>247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45400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45400</v>
      </c>
      <c r="H5" s="88"/>
    </row>
    <row r="6" spans="1:8" ht="33" customHeight="1" x14ac:dyDescent="0.75">
      <c r="A6" s="85" t="s">
        <v>2</v>
      </c>
      <c r="B6" s="86"/>
      <c r="C6" s="85">
        <v>34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35.25" x14ac:dyDescent="0.75">
      <c r="A9" s="12">
        <v>1</v>
      </c>
      <c r="B9" s="11" t="s">
        <v>248</v>
      </c>
      <c r="C9" s="6"/>
      <c r="D9" s="13">
        <v>1</v>
      </c>
      <c r="E9" s="14">
        <v>6</v>
      </c>
      <c r="F9" s="14">
        <f>E9*D9</f>
        <v>6</v>
      </c>
      <c r="G9" s="14">
        <v>950</v>
      </c>
      <c r="H9" s="15">
        <f t="shared" ref="H9:H14" si="0">G9*F9</f>
        <v>5700</v>
      </c>
    </row>
    <row r="10" spans="1:8" ht="35.25" x14ac:dyDescent="0.75">
      <c r="A10" s="12">
        <v>2</v>
      </c>
      <c r="B10" s="11" t="s">
        <v>248</v>
      </c>
      <c r="C10" s="6"/>
      <c r="D10" s="13">
        <v>1</v>
      </c>
      <c r="E10" s="14">
        <v>3</v>
      </c>
      <c r="F10" s="14">
        <f>E10*D10</f>
        <v>3</v>
      </c>
      <c r="G10" s="14">
        <v>950</v>
      </c>
      <c r="H10" s="15">
        <f t="shared" si="0"/>
        <v>2850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>E11*D11</f>
        <v>0</v>
      </c>
      <c r="G11" s="14">
        <v>0</v>
      </c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8550</v>
      </c>
    </row>
    <row r="21" spans="1:8" ht="33" customHeight="1" x14ac:dyDescent="0.75">
      <c r="A21" s="79" t="s">
        <v>247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8550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rightToLeft="1" topLeftCell="A15" zoomScale="84" zoomScaleNormal="84" zoomScaleSheetLayoutView="70" workbookViewId="0">
      <selection activeCell="H9" sqref="H9:H31"/>
    </sheetView>
  </sheetViews>
  <sheetFormatPr defaultColWidth="14" defaultRowHeight="33" customHeight="1" x14ac:dyDescent="0.75"/>
  <cols>
    <col min="1" max="1" width="7.5703125" style="1" customWidth="1"/>
    <col min="2" max="2" width="65.4257812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19.5703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45400</v>
      </c>
      <c r="D3" s="97"/>
      <c r="E3" s="98"/>
      <c r="F3" s="10" t="s">
        <v>24</v>
      </c>
      <c r="G3" s="99" t="s">
        <v>124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45400</v>
      </c>
      <c r="H4" s="88"/>
    </row>
    <row r="5" spans="1:8" ht="34.9" customHeight="1" x14ac:dyDescent="0.75">
      <c r="A5" s="85" t="s">
        <v>1</v>
      </c>
      <c r="B5" s="86"/>
      <c r="C5" s="85" t="s">
        <v>123</v>
      </c>
      <c r="D5" s="87"/>
      <c r="E5" s="86"/>
      <c r="F5" s="10" t="s">
        <v>26</v>
      </c>
      <c r="G5" s="88">
        <v>45400</v>
      </c>
      <c r="H5" s="88"/>
    </row>
    <row r="6" spans="1:8" ht="33" customHeight="1" x14ac:dyDescent="0.75">
      <c r="A6" s="85" t="s">
        <v>2</v>
      </c>
      <c r="B6" s="86"/>
      <c r="C6" s="85">
        <v>33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138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s="19" customFormat="1" ht="33" customHeight="1" x14ac:dyDescent="0.75">
      <c r="A9" s="12">
        <v>1</v>
      </c>
      <c r="B9" s="11" t="s">
        <v>228</v>
      </c>
      <c r="C9" s="18"/>
      <c r="D9" s="13">
        <v>1</v>
      </c>
      <c r="E9" s="14">
        <v>2</v>
      </c>
      <c r="F9" s="14">
        <f>E9*D9</f>
        <v>2</v>
      </c>
      <c r="G9" s="14">
        <v>50</v>
      </c>
      <c r="H9" s="15">
        <f t="shared" ref="H9:H31" si="0">G9*F9</f>
        <v>100</v>
      </c>
    </row>
    <row r="10" spans="1:8" ht="35.25" x14ac:dyDescent="0.75">
      <c r="A10" s="12">
        <v>2</v>
      </c>
      <c r="B10" s="11" t="s">
        <v>229</v>
      </c>
      <c r="C10" s="18"/>
      <c r="D10" s="13">
        <v>1</v>
      </c>
      <c r="E10" s="14">
        <v>1</v>
      </c>
      <c r="F10" s="14">
        <f>D10*E10</f>
        <v>1</v>
      </c>
      <c r="G10" s="14">
        <v>55</v>
      </c>
      <c r="H10" s="15">
        <f>G10*F10</f>
        <v>55</v>
      </c>
    </row>
    <row r="11" spans="1:8" ht="35.25" x14ac:dyDescent="0.75">
      <c r="A11" s="12">
        <v>3</v>
      </c>
      <c r="B11" s="11" t="s">
        <v>230</v>
      </c>
      <c r="C11" s="18"/>
      <c r="D11" s="13">
        <v>1</v>
      </c>
      <c r="E11" s="14">
        <v>2</v>
      </c>
      <c r="F11" s="14">
        <f>E11*D11</f>
        <v>2</v>
      </c>
      <c r="G11" s="14">
        <v>1650</v>
      </c>
      <c r="H11" s="15">
        <f t="shared" si="0"/>
        <v>3300</v>
      </c>
    </row>
    <row r="12" spans="1:8" ht="35.25" x14ac:dyDescent="0.75">
      <c r="A12" s="12">
        <v>4</v>
      </c>
      <c r="B12" s="11" t="s">
        <v>231</v>
      </c>
      <c r="C12" s="18"/>
      <c r="D12" s="13">
        <v>1</v>
      </c>
      <c r="E12" s="14">
        <v>1</v>
      </c>
      <c r="F12" s="14">
        <f>E12*D12</f>
        <v>1</v>
      </c>
      <c r="G12" s="14">
        <v>700</v>
      </c>
      <c r="H12" s="15">
        <f t="shared" si="0"/>
        <v>700</v>
      </c>
    </row>
    <row r="13" spans="1:8" ht="35.25" x14ac:dyDescent="0.75">
      <c r="A13" s="12">
        <v>5</v>
      </c>
      <c r="B13" s="11" t="s">
        <v>157</v>
      </c>
      <c r="C13" s="18"/>
      <c r="D13" s="13">
        <v>1</v>
      </c>
      <c r="E13" s="14">
        <v>1</v>
      </c>
      <c r="F13" s="14">
        <f>E13*D13</f>
        <v>1</v>
      </c>
      <c r="G13" s="14">
        <v>1000</v>
      </c>
      <c r="H13" s="15">
        <f t="shared" si="0"/>
        <v>1000</v>
      </c>
    </row>
    <row r="14" spans="1:8" ht="35.25" x14ac:dyDescent="0.75">
      <c r="A14" s="12">
        <v>6</v>
      </c>
      <c r="B14" s="11" t="s">
        <v>197</v>
      </c>
      <c r="C14" s="18"/>
      <c r="D14" s="13">
        <v>1</v>
      </c>
      <c r="E14" s="14">
        <v>16.75</v>
      </c>
      <c r="F14" s="14">
        <f>D14*E14</f>
        <v>16.75</v>
      </c>
      <c r="G14" s="14">
        <v>375</v>
      </c>
      <c r="H14" s="15">
        <f t="shared" si="0"/>
        <v>6281.25</v>
      </c>
    </row>
    <row r="15" spans="1:8" ht="35.25" x14ac:dyDescent="0.75">
      <c r="A15" s="12">
        <v>7</v>
      </c>
      <c r="B15" s="11" t="s">
        <v>232</v>
      </c>
      <c r="C15" s="18"/>
      <c r="D15" s="13">
        <v>1</v>
      </c>
      <c r="E15" s="14">
        <v>3</v>
      </c>
      <c r="F15" s="14">
        <f>E15*D15</f>
        <v>3</v>
      </c>
      <c r="G15" s="14">
        <v>235</v>
      </c>
      <c r="H15" s="15">
        <f t="shared" si="0"/>
        <v>705</v>
      </c>
    </row>
    <row r="16" spans="1:8" ht="35.25" x14ac:dyDescent="0.75">
      <c r="A16" s="12">
        <v>8</v>
      </c>
      <c r="B16" s="11" t="s">
        <v>233</v>
      </c>
      <c r="C16" s="18"/>
      <c r="D16" s="13">
        <v>1</v>
      </c>
      <c r="E16" s="14">
        <v>2</v>
      </c>
      <c r="F16" s="14">
        <f>E16*D16</f>
        <v>2</v>
      </c>
      <c r="G16" s="14">
        <v>2300</v>
      </c>
      <c r="H16" s="15">
        <f t="shared" si="0"/>
        <v>4600</v>
      </c>
    </row>
    <row r="17" spans="1:8" ht="35.25" x14ac:dyDescent="0.75">
      <c r="A17" s="12">
        <v>9</v>
      </c>
      <c r="B17" s="11" t="s">
        <v>234</v>
      </c>
      <c r="C17" s="18"/>
      <c r="D17" s="13">
        <v>1</v>
      </c>
      <c r="E17" s="14">
        <v>1</v>
      </c>
      <c r="F17" s="14">
        <f>E17*D17</f>
        <v>1</v>
      </c>
      <c r="G17" s="14">
        <v>50</v>
      </c>
      <c r="H17" s="15">
        <f t="shared" si="0"/>
        <v>50</v>
      </c>
    </row>
    <row r="18" spans="1:8" ht="35.25" x14ac:dyDescent="0.75">
      <c r="A18" s="12">
        <v>10</v>
      </c>
      <c r="B18" s="11" t="s">
        <v>235</v>
      </c>
      <c r="C18" s="18"/>
      <c r="D18" s="13">
        <v>1</v>
      </c>
      <c r="E18" s="14">
        <v>1</v>
      </c>
      <c r="F18" s="14">
        <f>D18*E18</f>
        <v>1</v>
      </c>
      <c r="G18" s="14">
        <v>140</v>
      </c>
      <c r="H18" s="15">
        <f t="shared" si="0"/>
        <v>140</v>
      </c>
    </row>
    <row r="19" spans="1:8" ht="35.25" x14ac:dyDescent="0.75">
      <c r="A19" s="12">
        <v>11</v>
      </c>
      <c r="B19" s="11" t="s">
        <v>236</v>
      </c>
      <c r="C19" s="18"/>
      <c r="D19" s="13">
        <v>1</v>
      </c>
      <c r="E19" s="14">
        <v>1</v>
      </c>
      <c r="F19" s="14">
        <f>E19*D19</f>
        <v>1</v>
      </c>
      <c r="G19" s="7">
        <v>195</v>
      </c>
      <c r="H19" s="15">
        <f t="shared" si="0"/>
        <v>195</v>
      </c>
    </row>
    <row r="20" spans="1:8" ht="33" customHeight="1" x14ac:dyDescent="0.75">
      <c r="A20" s="12">
        <v>12</v>
      </c>
      <c r="B20" s="11" t="s">
        <v>237</v>
      </c>
      <c r="C20" s="18"/>
      <c r="D20" s="13">
        <v>1</v>
      </c>
      <c r="E20" s="14">
        <v>5</v>
      </c>
      <c r="F20" s="14">
        <f>E20*D20</f>
        <v>5</v>
      </c>
      <c r="G20" s="7">
        <v>35</v>
      </c>
      <c r="H20" s="15">
        <f t="shared" si="0"/>
        <v>175</v>
      </c>
    </row>
    <row r="21" spans="1:8" ht="33" customHeight="1" x14ac:dyDescent="0.75">
      <c r="A21" s="12">
        <v>13</v>
      </c>
      <c r="B21" s="11" t="s">
        <v>238</v>
      </c>
      <c r="C21" s="18"/>
      <c r="D21" s="13">
        <v>1</v>
      </c>
      <c r="E21" s="14">
        <v>1</v>
      </c>
      <c r="F21" s="14">
        <f>E21*D21</f>
        <v>1</v>
      </c>
      <c r="G21" s="7">
        <v>200</v>
      </c>
      <c r="H21" s="15">
        <f t="shared" si="0"/>
        <v>200</v>
      </c>
    </row>
    <row r="22" spans="1:8" ht="33" customHeight="1" x14ac:dyDescent="0.75">
      <c r="A22" s="12">
        <v>14</v>
      </c>
      <c r="B22" s="11" t="s">
        <v>239</v>
      </c>
      <c r="C22" s="18"/>
      <c r="D22" s="13">
        <v>1</v>
      </c>
      <c r="E22" s="14">
        <v>8</v>
      </c>
      <c r="F22" s="14">
        <f>D22*E22</f>
        <v>8</v>
      </c>
      <c r="G22" s="7">
        <v>400</v>
      </c>
      <c r="H22" s="15">
        <f t="shared" si="0"/>
        <v>3200</v>
      </c>
    </row>
    <row r="23" spans="1:8" ht="33" customHeight="1" x14ac:dyDescent="0.75">
      <c r="A23" s="12">
        <v>15</v>
      </c>
      <c r="B23" s="11" t="s">
        <v>240</v>
      </c>
      <c r="C23" s="18"/>
      <c r="D23" s="13">
        <v>1</v>
      </c>
      <c r="E23" s="14">
        <v>1</v>
      </c>
      <c r="F23" s="14">
        <f>E23*D23</f>
        <v>1</v>
      </c>
      <c r="G23" s="7">
        <v>220</v>
      </c>
      <c r="H23" s="15">
        <f t="shared" si="0"/>
        <v>220</v>
      </c>
    </row>
    <row r="24" spans="1:8" ht="33" customHeight="1" x14ac:dyDescent="0.75">
      <c r="A24" s="12">
        <v>16</v>
      </c>
      <c r="B24" s="11" t="s">
        <v>158</v>
      </c>
      <c r="C24" s="18"/>
      <c r="D24" s="13">
        <v>1</v>
      </c>
      <c r="E24" s="14">
        <v>4</v>
      </c>
      <c r="F24" s="14">
        <f>E24*D24</f>
        <v>4</v>
      </c>
      <c r="G24" s="7">
        <v>840</v>
      </c>
      <c r="H24" s="15">
        <f t="shared" si="0"/>
        <v>3360</v>
      </c>
    </row>
    <row r="25" spans="1:8" ht="33" customHeight="1" x14ac:dyDescent="0.75">
      <c r="A25" s="12">
        <v>17</v>
      </c>
      <c r="B25" s="11" t="s">
        <v>241</v>
      </c>
      <c r="C25" s="18"/>
      <c r="D25" s="13">
        <v>1</v>
      </c>
      <c r="E25" s="14">
        <v>1</v>
      </c>
      <c r="F25" s="14">
        <f>E25*D25</f>
        <v>1</v>
      </c>
      <c r="G25" s="7">
        <v>150</v>
      </c>
      <c r="H25" s="15">
        <f t="shared" si="0"/>
        <v>150</v>
      </c>
    </row>
    <row r="26" spans="1:8" ht="33" customHeight="1" x14ac:dyDescent="0.75">
      <c r="A26" s="12">
        <v>18</v>
      </c>
      <c r="B26" s="11" t="s">
        <v>242</v>
      </c>
      <c r="C26" s="18"/>
      <c r="D26" s="13">
        <v>1</v>
      </c>
      <c r="E26" s="14">
        <v>1</v>
      </c>
      <c r="F26" s="14">
        <f>D26*E26</f>
        <v>1</v>
      </c>
      <c r="G26" s="7">
        <v>250</v>
      </c>
      <c r="H26" s="15">
        <f t="shared" si="0"/>
        <v>250</v>
      </c>
    </row>
    <row r="27" spans="1:8" ht="33" customHeight="1" x14ac:dyDescent="0.75">
      <c r="A27" s="12">
        <v>19</v>
      </c>
      <c r="B27" s="11" t="s">
        <v>243</v>
      </c>
      <c r="C27" s="18"/>
      <c r="D27" s="13">
        <v>1</v>
      </c>
      <c r="E27" s="14">
        <v>1</v>
      </c>
      <c r="F27" s="14">
        <f>E27*D27</f>
        <v>1</v>
      </c>
      <c r="G27" s="7">
        <v>80</v>
      </c>
      <c r="H27" s="15">
        <f t="shared" si="0"/>
        <v>80</v>
      </c>
    </row>
    <row r="28" spans="1:8" ht="33" customHeight="1" x14ac:dyDescent="0.75">
      <c r="A28" s="12">
        <v>20</v>
      </c>
      <c r="B28" s="11" t="s">
        <v>244</v>
      </c>
      <c r="C28" s="18"/>
      <c r="D28" s="13">
        <v>1</v>
      </c>
      <c r="E28" s="14">
        <v>1</v>
      </c>
      <c r="F28" s="14">
        <f>E28*D28</f>
        <v>1</v>
      </c>
      <c r="G28" s="7">
        <v>175</v>
      </c>
      <c r="H28" s="15">
        <f t="shared" si="0"/>
        <v>175</v>
      </c>
    </row>
    <row r="29" spans="1:8" ht="33" customHeight="1" x14ac:dyDescent="0.75">
      <c r="A29" s="12">
        <v>21</v>
      </c>
      <c r="B29" s="11" t="s">
        <v>245</v>
      </c>
      <c r="C29" s="18"/>
      <c r="D29" s="13">
        <v>1</v>
      </c>
      <c r="E29" s="14">
        <v>1</v>
      </c>
      <c r="F29" s="14">
        <f>E29*D29</f>
        <v>1</v>
      </c>
      <c r="G29" s="7">
        <v>400</v>
      </c>
      <c r="H29" s="15">
        <f t="shared" si="0"/>
        <v>400</v>
      </c>
    </row>
    <row r="30" spans="1:8" ht="33" customHeight="1" x14ac:dyDescent="0.75">
      <c r="A30" s="12">
        <v>22</v>
      </c>
      <c r="B30" s="11" t="s">
        <v>249</v>
      </c>
      <c r="C30" s="18"/>
      <c r="D30" s="13">
        <v>1</v>
      </c>
      <c r="E30" s="14">
        <v>1</v>
      </c>
      <c r="F30" s="14">
        <v>5</v>
      </c>
      <c r="G30" s="7">
        <v>1960</v>
      </c>
      <c r="H30" s="15">
        <f t="shared" si="0"/>
        <v>9800</v>
      </c>
    </row>
    <row r="31" spans="1:8" ht="33" customHeight="1" x14ac:dyDescent="0.75">
      <c r="A31" s="12">
        <v>23</v>
      </c>
      <c r="B31" s="11" t="s">
        <v>246</v>
      </c>
      <c r="C31" s="18"/>
      <c r="D31" s="13">
        <v>1</v>
      </c>
      <c r="E31" s="14">
        <v>1</v>
      </c>
      <c r="F31" s="14">
        <f>E31*D31</f>
        <v>1</v>
      </c>
      <c r="G31" s="7">
        <v>100</v>
      </c>
      <c r="H31" s="15">
        <f t="shared" si="0"/>
        <v>100</v>
      </c>
    </row>
    <row r="32" spans="1:8" ht="33" customHeight="1" x14ac:dyDescent="0.75">
      <c r="A32" s="76" t="s">
        <v>82</v>
      </c>
      <c r="B32" s="77"/>
      <c r="C32" s="77"/>
      <c r="D32" s="77"/>
      <c r="E32" s="77"/>
      <c r="F32" s="77"/>
      <c r="G32" s="78"/>
      <c r="H32" s="8">
        <f>SUM(H9:H31)</f>
        <v>35236.25</v>
      </c>
    </row>
    <row r="33" spans="1:8" ht="33" customHeight="1" x14ac:dyDescent="0.75">
      <c r="A33" s="79" t="s">
        <v>125</v>
      </c>
      <c r="B33" s="4" t="s">
        <v>7</v>
      </c>
      <c r="C33" s="80"/>
      <c r="D33" s="73"/>
      <c r="E33" s="73"/>
      <c r="F33" s="74" t="s">
        <v>21</v>
      </c>
      <c r="G33" s="74"/>
      <c r="H33" s="75"/>
    </row>
    <row r="34" spans="1:8" ht="33" customHeight="1" x14ac:dyDescent="0.75">
      <c r="A34" s="79"/>
      <c r="B34" s="4" t="s">
        <v>8</v>
      </c>
      <c r="C34" s="72"/>
      <c r="D34" s="73"/>
      <c r="E34" s="73"/>
      <c r="F34" s="74" t="s">
        <v>21</v>
      </c>
      <c r="G34" s="74"/>
      <c r="H34" s="75"/>
    </row>
    <row r="35" spans="1:8" ht="33" customHeight="1" x14ac:dyDescent="0.75">
      <c r="A35" s="79"/>
      <c r="B35" s="4" t="s">
        <v>9</v>
      </c>
      <c r="C35" s="72">
        <f>C33*0%</f>
        <v>0</v>
      </c>
      <c r="D35" s="73"/>
      <c r="E35" s="73"/>
      <c r="F35" s="74" t="s">
        <v>21</v>
      </c>
      <c r="G35" s="74"/>
      <c r="H35" s="75"/>
    </row>
    <row r="36" spans="1:8" ht="33" customHeight="1" x14ac:dyDescent="0.75">
      <c r="A36" s="79"/>
      <c r="B36" s="4" t="s">
        <v>10</v>
      </c>
      <c r="C36" s="72">
        <f>C33*0%</f>
        <v>0</v>
      </c>
      <c r="D36" s="73"/>
      <c r="E36" s="73"/>
      <c r="F36" s="74" t="s">
        <v>21</v>
      </c>
      <c r="G36" s="74"/>
      <c r="H36" s="75"/>
    </row>
    <row r="37" spans="1:8" ht="33" customHeight="1" x14ac:dyDescent="0.75">
      <c r="A37" s="79"/>
      <c r="B37" s="4" t="s">
        <v>11</v>
      </c>
      <c r="C37" s="72"/>
      <c r="D37" s="73"/>
      <c r="E37" s="73"/>
      <c r="F37" s="74" t="s">
        <v>21</v>
      </c>
      <c r="G37" s="74"/>
      <c r="H37" s="75"/>
    </row>
    <row r="38" spans="1:8" ht="33" customHeight="1" x14ac:dyDescent="0.75">
      <c r="A38" s="79"/>
      <c r="B38" s="4" t="s">
        <v>12</v>
      </c>
      <c r="C38" s="72"/>
      <c r="D38" s="73"/>
      <c r="E38" s="73"/>
      <c r="F38" s="74" t="s">
        <v>21</v>
      </c>
      <c r="G38" s="74"/>
      <c r="H38" s="75"/>
    </row>
    <row r="39" spans="1:8" ht="33" customHeight="1" x14ac:dyDescent="0.75">
      <c r="A39" s="79"/>
      <c r="B39" s="4" t="s">
        <v>13</v>
      </c>
      <c r="C39" s="72">
        <f>H32</f>
        <v>35236.25</v>
      </c>
      <c r="D39" s="73"/>
      <c r="E39" s="73"/>
      <c r="F39" s="74" t="s">
        <v>21</v>
      </c>
      <c r="G39" s="74"/>
      <c r="H39" s="75"/>
    </row>
    <row r="40" spans="1:8" ht="33" customHeight="1" x14ac:dyDescent="0.75">
      <c r="A40" s="79"/>
      <c r="B40" s="81" t="s">
        <v>17</v>
      </c>
      <c r="C40" s="81"/>
      <c r="D40" s="81"/>
      <c r="E40" s="81"/>
      <c r="F40" s="81"/>
      <c r="G40" s="81"/>
      <c r="H40" s="81"/>
    </row>
    <row r="41" spans="1:8" ht="99.6" customHeight="1" x14ac:dyDescent="0.75">
      <c r="A41" s="79"/>
      <c r="B41" s="82" t="s">
        <v>18</v>
      </c>
      <c r="C41" s="82"/>
      <c r="D41" s="82"/>
      <c r="E41" s="82"/>
      <c r="F41" s="82"/>
      <c r="G41" s="82"/>
      <c r="H41" s="82"/>
    </row>
    <row r="42" spans="1:8" ht="90" customHeight="1" x14ac:dyDescent="0.75">
      <c r="A42" s="79"/>
      <c r="B42" s="82" t="s">
        <v>52</v>
      </c>
      <c r="C42" s="82"/>
      <c r="D42" s="82"/>
      <c r="E42" s="82"/>
      <c r="F42" s="82"/>
      <c r="G42" s="82"/>
      <c r="H42" s="82"/>
    </row>
    <row r="43" spans="1:8" ht="33" customHeight="1" x14ac:dyDescent="0.75">
      <c r="A43" s="3"/>
      <c r="B43" s="3"/>
      <c r="C43" s="3"/>
      <c r="D43" s="3"/>
      <c r="E43" s="3"/>
      <c r="F43" s="3"/>
      <c r="G43" s="3"/>
      <c r="H43" s="3"/>
    </row>
  </sheetData>
  <mergeCells count="39">
    <mergeCell ref="C39:E39"/>
    <mergeCell ref="F39:H39"/>
    <mergeCell ref="A32:G32"/>
    <mergeCell ref="A33:A42"/>
    <mergeCell ref="C33:E33"/>
    <mergeCell ref="F33:H33"/>
    <mergeCell ref="C34:E34"/>
    <mergeCell ref="F34:H34"/>
    <mergeCell ref="C35:E35"/>
    <mergeCell ref="F35:H35"/>
    <mergeCell ref="C36:E36"/>
    <mergeCell ref="F36:H36"/>
    <mergeCell ref="B40:H40"/>
    <mergeCell ref="B41:H41"/>
    <mergeCell ref="B42:H42"/>
    <mergeCell ref="C37:E37"/>
    <mergeCell ref="F37:H37"/>
    <mergeCell ref="C38:E3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8:H38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7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7" zoomScale="84" zoomScaleNormal="84" zoomScaleSheetLayoutView="98" workbookViewId="0">
      <selection activeCell="E12" sqref="E12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9.5703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45400</v>
      </c>
      <c r="D3" s="97"/>
      <c r="E3" s="98"/>
      <c r="F3" s="10" t="s">
        <v>24</v>
      </c>
      <c r="G3" s="99" t="s">
        <v>81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45400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45400</v>
      </c>
      <c r="H5" s="88"/>
    </row>
    <row r="6" spans="1:8" ht="33" customHeight="1" x14ac:dyDescent="0.75">
      <c r="A6" s="85" t="s">
        <v>2</v>
      </c>
      <c r="B6" s="86"/>
      <c r="C6" s="85">
        <v>32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6"/>
      <c r="D9" s="13">
        <v>5</v>
      </c>
      <c r="E9" s="14">
        <v>20</v>
      </c>
      <c r="F9" s="14">
        <f>E9*D9</f>
        <v>100</v>
      </c>
      <c r="G9" s="14">
        <v>70</v>
      </c>
      <c r="H9" s="15">
        <f t="shared" ref="H9:H14" si="0">G9*F9</f>
        <v>7000</v>
      </c>
    </row>
    <row r="10" spans="1:8" ht="51" x14ac:dyDescent="0.75">
      <c r="A10" s="12">
        <v>2</v>
      </c>
      <c r="B10" s="11" t="s">
        <v>51</v>
      </c>
      <c r="C10" s="6"/>
      <c r="D10" s="13">
        <v>5</v>
      </c>
      <c r="E10" s="14">
        <v>20</v>
      </c>
      <c r="F10" s="14">
        <f>E10*D10</f>
        <v>100</v>
      </c>
      <c r="G10" s="14">
        <v>70</v>
      </c>
      <c r="H10" s="15">
        <f t="shared" si="0"/>
        <v>7000</v>
      </c>
    </row>
    <row r="11" spans="1:8" ht="51" x14ac:dyDescent="0.75">
      <c r="A11" s="12">
        <v>3</v>
      </c>
      <c r="B11" s="11" t="s">
        <v>51</v>
      </c>
      <c r="C11" s="6"/>
      <c r="D11" s="13">
        <v>9</v>
      </c>
      <c r="E11" s="14">
        <v>20</v>
      </c>
      <c r="F11" s="14">
        <f>E11*D11</f>
        <v>180</v>
      </c>
      <c r="G11" s="14">
        <v>70</v>
      </c>
      <c r="H11" s="15">
        <f t="shared" si="0"/>
        <v>12600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26600</v>
      </c>
    </row>
    <row r="21" spans="1:8" ht="33" customHeight="1" x14ac:dyDescent="0.75">
      <c r="A21" s="79" t="s">
        <v>56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26600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3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5703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45400</v>
      </c>
      <c r="D3" s="97"/>
      <c r="E3" s="98"/>
      <c r="F3" s="10" t="s">
        <v>24</v>
      </c>
      <c r="G3" s="99" t="s">
        <v>171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45400</v>
      </c>
      <c r="H4" s="88"/>
    </row>
    <row r="5" spans="1:8" ht="34.9" customHeight="1" x14ac:dyDescent="0.75">
      <c r="A5" s="85" t="s">
        <v>1</v>
      </c>
      <c r="B5" s="86"/>
      <c r="C5" s="85" t="s">
        <v>226</v>
      </c>
      <c r="D5" s="87"/>
      <c r="E5" s="86"/>
      <c r="F5" s="10" t="s">
        <v>26</v>
      </c>
      <c r="G5" s="88">
        <v>45400</v>
      </c>
      <c r="H5" s="88"/>
    </row>
    <row r="6" spans="1:8" ht="33" customHeight="1" x14ac:dyDescent="0.75">
      <c r="A6" s="85" t="s">
        <v>2</v>
      </c>
      <c r="B6" s="86"/>
      <c r="C6" s="85">
        <v>31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 t="s">
        <v>175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227</v>
      </c>
      <c r="C9" s="6"/>
      <c r="D9" s="13">
        <v>1</v>
      </c>
      <c r="E9" s="14">
        <v>80</v>
      </c>
      <c r="F9" s="14">
        <f>E9*D9</f>
        <v>80</v>
      </c>
      <c r="G9" s="14">
        <v>2150</v>
      </c>
      <c r="H9" s="15">
        <f t="shared" ref="H9:H14" si="0">G9*F9</f>
        <v>172000</v>
      </c>
    </row>
    <row r="10" spans="1:8" ht="51" x14ac:dyDescent="0.75">
      <c r="A10" s="12">
        <v>2</v>
      </c>
      <c r="B10" s="11" t="s">
        <v>227</v>
      </c>
      <c r="C10" s="6"/>
      <c r="D10" s="13">
        <v>1</v>
      </c>
      <c r="E10" s="14">
        <v>50</v>
      </c>
      <c r="F10" s="14">
        <f>E10*D10</f>
        <v>50</v>
      </c>
      <c r="G10" s="14">
        <v>2150</v>
      </c>
      <c r="H10" s="15">
        <f t="shared" si="0"/>
        <v>107500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279500</v>
      </c>
    </row>
    <row r="21" spans="1:8" ht="33" customHeight="1" x14ac:dyDescent="0.75">
      <c r="A21" s="79" t="s">
        <v>171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279500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45398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45398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45398</v>
      </c>
      <c r="H5" s="88"/>
    </row>
    <row r="6" spans="1:8" ht="33" customHeight="1" x14ac:dyDescent="0.75">
      <c r="A6" s="85" t="s">
        <v>2</v>
      </c>
      <c r="B6" s="86"/>
      <c r="C6" s="85">
        <v>30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35.25" x14ac:dyDescent="0.75">
      <c r="A9" s="12">
        <v>1</v>
      </c>
      <c r="B9" s="11" t="s">
        <v>198</v>
      </c>
      <c r="C9" s="6"/>
      <c r="D9" s="13">
        <v>1</v>
      </c>
      <c r="E9" s="14">
        <v>1</v>
      </c>
      <c r="F9" s="14">
        <f>D9*E9</f>
        <v>1</v>
      </c>
      <c r="G9" s="14">
        <v>100000</v>
      </c>
      <c r="H9" s="15">
        <f t="shared" ref="H9:H14" si="0">G9*F9</f>
        <v>100000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100000</v>
      </c>
    </row>
    <row r="21" spans="1:8" ht="33" customHeight="1" x14ac:dyDescent="0.75">
      <c r="A21" s="79" t="s">
        <v>70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100000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45390</v>
      </c>
      <c r="D3" s="97"/>
      <c r="E3" s="98"/>
      <c r="F3" s="10" t="s">
        <v>24</v>
      </c>
      <c r="G3" s="99" t="s">
        <v>223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45390</v>
      </c>
      <c r="H4" s="88"/>
    </row>
    <row r="5" spans="1:8" ht="34.9" customHeight="1" x14ac:dyDescent="0.75">
      <c r="A5" s="85" t="s">
        <v>1</v>
      </c>
      <c r="B5" s="86"/>
      <c r="C5" s="85" t="s">
        <v>222</v>
      </c>
      <c r="D5" s="87"/>
      <c r="E5" s="86"/>
      <c r="F5" s="10" t="s">
        <v>26</v>
      </c>
      <c r="G5" s="88">
        <v>45390</v>
      </c>
      <c r="H5" s="88"/>
    </row>
    <row r="6" spans="1:8" ht="33" customHeight="1" x14ac:dyDescent="0.75">
      <c r="A6" s="85" t="s">
        <v>2</v>
      </c>
      <c r="B6" s="86"/>
      <c r="C6" s="85">
        <v>29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4" x14ac:dyDescent="0.75">
      <c r="A9" s="12">
        <v>1</v>
      </c>
      <c r="B9" s="54" t="s">
        <v>224</v>
      </c>
      <c r="C9" s="6"/>
      <c r="D9" s="13">
        <v>1</v>
      </c>
      <c r="E9" s="14">
        <v>1</v>
      </c>
      <c r="F9" s="14">
        <f>E9</f>
        <v>1</v>
      </c>
      <c r="G9" s="14">
        <v>50000</v>
      </c>
      <c r="H9" s="15">
        <f t="shared" ref="H9:H14" si="0">G9*F9</f>
        <v>50000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50000</v>
      </c>
    </row>
    <row r="21" spans="1:8" ht="33" customHeight="1" x14ac:dyDescent="0.75">
      <c r="A21" s="79" t="s">
        <v>223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50000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22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2.42578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45389</v>
      </c>
      <c r="D3" s="97"/>
      <c r="E3" s="98"/>
      <c r="F3" s="10" t="s">
        <v>24</v>
      </c>
      <c r="G3" s="99" t="s">
        <v>77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45389</v>
      </c>
      <c r="H4" s="88"/>
    </row>
    <row r="5" spans="1:8" ht="34.9" customHeight="1" x14ac:dyDescent="0.75">
      <c r="A5" s="85" t="s">
        <v>1</v>
      </c>
      <c r="B5" s="86"/>
      <c r="C5" s="85" t="s">
        <v>201</v>
      </c>
      <c r="D5" s="87"/>
      <c r="E5" s="86"/>
      <c r="F5" s="10" t="s">
        <v>26</v>
      </c>
      <c r="G5" s="88">
        <v>45389</v>
      </c>
      <c r="H5" s="88"/>
    </row>
    <row r="6" spans="1:8" ht="33" customHeight="1" x14ac:dyDescent="0.75">
      <c r="A6" s="85" t="s">
        <v>2</v>
      </c>
      <c r="B6" s="86"/>
      <c r="C6" s="85">
        <v>28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4" x14ac:dyDescent="0.75">
      <c r="A9" s="12">
        <v>1</v>
      </c>
      <c r="B9" s="54" t="s">
        <v>202</v>
      </c>
      <c r="C9" s="6"/>
      <c r="D9" s="13"/>
      <c r="E9" s="14">
        <v>40</v>
      </c>
      <c r="F9" s="14">
        <f>E9</f>
        <v>40</v>
      </c>
      <c r="G9" s="14">
        <v>41300</v>
      </c>
      <c r="H9" s="15">
        <f t="shared" ref="H9:H14" si="0">G9*F9</f>
        <v>1652000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1652000</v>
      </c>
    </row>
    <row r="21" spans="1:8" ht="33" customHeight="1" x14ac:dyDescent="0.75">
      <c r="A21" s="79" t="s">
        <v>77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1652000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710937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45389</v>
      </c>
      <c r="D3" s="97"/>
      <c r="E3" s="98"/>
      <c r="F3" s="10" t="s">
        <v>24</v>
      </c>
      <c r="G3" s="99" t="s">
        <v>77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45389</v>
      </c>
      <c r="H4" s="88"/>
    </row>
    <row r="5" spans="1:8" ht="34.9" customHeight="1" x14ac:dyDescent="0.75">
      <c r="A5" s="85" t="s">
        <v>1</v>
      </c>
      <c r="B5" s="86"/>
      <c r="C5" s="85" t="s">
        <v>199</v>
      </c>
      <c r="D5" s="87"/>
      <c r="E5" s="86"/>
      <c r="F5" s="10" t="s">
        <v>26</v>
      </c>
      <c r="G5" s="88">
        <v>45389</v>
      </c>
      <c r="H5" s="88"/>
    </row>
    <row r="6" spans="1:8" ht="33" customHeight="1" x14ac:dyDescent="0.75">
      <c r="A6" s="85" t="s">
        <v>2</v>
      </c>
      <c r="B6" s="86"/>
      <c r="C6" s="85">
        <v>27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4" x14ac:dyDescent="0.75">
      <c r="A9" s="12">
        <v>1</v>
      </c>
      <c r="B9" s="54" t="s">
        <v>200</v>
      </c>
      <c r="C9" s="6"/>
      <c r="D9" s="13"/>
      <c r="E9" s="14">
        <v>40</v>
      </c>
      <c r="F9" s="14">
        <f>E9</f>
        <v>40</v>
      </c>
      <c r="G9" s="14">
        <v>37800</v>
      </c>
      <c r="H9" s="15">
        <f t="shared" ref="H9:H14" si="0">G9*F9</f>
        <v>1512000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1512000</v>
      </c>
    </row>
    <row r="21" spans="1:8" ht="33" customHeight="1" x14ac:dyDescent="0.75">
      <c r="A21" s="79" t="s">
        <v>77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1512000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3" zoomScale="84" zoomScaleNormal="84" zoomScaleSheetLayoutView="70" workbookViewId="0">
      <selection activeCell="F9" sqref="F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45389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45389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45389</v>
      </c>
      <c r="H5" s="88"/>
    </row>
    <row r="6" spans="1:8" ht="33" customHeight="1" x14ac:dyDescent="0.75">
      <c r="A6" s="85" t="s">
        <v>2</v>
      </c>
      <c r="B6" s="86"/>
      <c r="C6" s="85">
        <v>26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35.25" x14ac:dyDescent="0.75">
      <c r="A9" s="12">
        <v>1</v>
      </c>
      <c r="B9" s="11" t="s">
        <v>198</v>
      </c>
      <c r="C9" s="6"/>
      <c r="D9" s="13">
        <v>1</v>
      </c>
      <c r="E9" s="14">
        <v>1</v>
      </c>
      <c r="F9" s="14">
        <f>D9*E9</f>
        <v>1</v>
      </c>
      <c r="G9" s="14">
        <v>43000</v>
      </c>
      <c r="H9" s="15">
        <f t="shared" ref="H9:H14" si="0">G9*F9</f>
        <v>43000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43000</v>
      </c>
    </row>
    <row r="21" spans="1:8" ht="33" customHeight="1" x14ac:dyDescent="0.75">
      <c r="A21" s="79" t="s">
        <v>70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43000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4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45407</v>
      </c>
      <c r="D3" s="97"/>
      <c r="E3" s="98"/>
      <c r="F3" s="10" t="s">
        <v>24</v>
      </c>
      <c r="G3" s="99" t="s">
        <v>81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45407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45407</v>
      </c>
      <c r="H5" s="88"/>
    </row>
    <row r="6" spans="1:8" ht="33" customHeight="1" x14ac:dyDescent="0.75">
      <c r="A6" s="85" t="s">
        <v>2</v>
      </c>
      <c r="B6" s="86"/>
      <c r="C6" s="85">
        <v>43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6"/>
      <c r="D9" s="13">
        <v>5</v>
      </c>
      <c r="E9" s="14">
        <v>20</v>
      </c>
      <c r="F9" s="14">
        <f>E9*D9</f>
        <v>100</v>
      </c>
      <c r="G9" s="14">
        <v>70</v>
      </c>
      <c r="H9" s="15">
        <f t="shared" ref="H9:H14" si="0">G9*F9</f>
        <v>7000</v>
      </c>
    </row>
    <row r="10" spans="1:8" ht="51" x14ac:dyDescent="0.75">
      <c r="A10" s="12">
        <v>2</v>
      </c>
      <c r="B10" s="11" t="s">
        <v>51</v>
      </c>
      <c r="C10" s="6"/>
      <c r="D10" s="13">
        <v>5</v>
      </c>
      <c r="E10" s="14">
        <v>20</v>
      </c>
      <c r="F10" s="14">
        <f>E10*D10</f>
        <v>100</v>
      </c>
      <c r="G10" s="14">
        <v>70</v>
      </c>
      <c r="H10" s="15">
        <f t="shared" si="0"/>
        <v>7000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14000</v>
      </c>
    </row>
    <row r="21" spans="1:8" ht="33" customHeight="1" x14ac:dyDescent="0.75">
      <c r="A21" s="79" t="s">
        <v>56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14000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45389</v>
      </c>
      <c r="D3" s="97"/>
      <c r="E3" s="98"/>
      <c r="F3" s="10" t="s">
        <v>24</v>
      </c>
      <c r="G3" s="99" t="s">
        <v>86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45388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45388</v>
      </c>
      <c r="H5" s="88"/>
    </row>
    <row r="6" spans="1:8" ht="33" customHeight="1" x14ac:dyDescent="0.75">
      <c r="A6" s="85" t="s">
        <v>2</v>
      </c>
      <c r="B6" s="86"/>
      <c r="C6" s="85">
        <v>25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84</v>
      </c>
      <c r="C9" s="6"/>
      <c r="D9" s="13">
        <v>1</v>
      </c>
      <c r="E9" s="14">
        <v>20</v>
      </c>
      <c r="F9" s="14">
        <f>E9*D9</f>
        <v>20</v>
      </c>
      <c r="G9" s="14">
        <v>140</v>
      </c>
      <c r="H9" s="15">
        <f t="shared" ref="H9:H14" si="0">G9*F9</f>
        <v>2800</v>
      </c>
    </row>
    <row r="10" spans="1:8" ht="51" x14ac:dyDescent="0.75">
      <c r="A10" s="12">
        <v>2</v>
      </c>
      <c r="B10" s="11" t="s">
        <v>85</v>
      </c>
      <c r="C10" s="6"/>
      <c r="D10" s="13">
        <v>1</v>
      </c>
      <c r="E10" s="14">
        <v>55</v>
      </c>
      <c r="F10" s="14">
        <f>E10*D10</f>
        <v>55</v>
      </c>
      <c r="G10" s="14">
        <v>230</v>
      </c>
      <c r="H10" s="15">
        <f t="shared" si="0"/>
        <v>12650</v>
      </c>
    </row>
    <row r="11" spans="1:8" ht="51" x14ac:dyDescent="0.75">
      <c r="A11" s="12">
        <v>3</v>
      </c>
      <c r="B11" s="11" t="s">
        <v>85</v>
      </c>
      <c r="C11" s="6"/>
      <c r="D11" s="13">
        <v>1</v>
      </c>
      <c r="E11" s="14">
        <v>20</v>
      </c>
      <c r="F11" s="14">
        <f>E11*D11</f>
        <v>20</v>
      </c>
      <c r="G11" s="14">
        <v>230</v>
      </c>
      <c r="H11" s="15">
        <f t="shared" si="0"/>
        <v>4600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20050</v>
      </c>
    </row>
    <row r="21" spans="1:8" ht="33" customHeight="1" x14ac:dyDescent="0.75">
      <c r="A21" s="79" t="s">
        <v>86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20050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zoomScale="84" zoomScaleNormal="84" zoomScaleSheetLayoutView="70" workbookViewId="0">
      <selection activeCell="H9" sqref="H9:H15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45389</v>
      </c>
      <c r="D3" s="97"/>
      <c r="E3" s="98"/>
      <c r="F3" s="10" t="s">
        <v>24</v>
      </c>
      <c r="G3" s="99" t="s">
        <v>124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45389</v>
      </c>
      <c r="H4" s="88"/>
    </row>
    <row r="5" spans="1:8" ht="34.9" customHeight="1" x14ac:dyDescent="0.75">
      <c r="A5" s="85" t="s">
        <v>1</v>
      </c>
      <c r="B5" s="86"/>
      <c r="C5" s="85" t="s">
        <v>123</v>
      </c>
      <c r="D5" s="87"/>
      <c r="E5" s="86"/>
      <c r="F5" s="10" t="s">
        <v>26</v>
      </c>
      <c r="G5" s="88">
        <v>45389</v>
      </c>
      <c r="H5" s="88"/>
    </row>
    <row r="6" spans="1:8" ht="33" customHeight="1" x14ac:dyDescent="0.75">
      <c r="A6" s="85" t="s">
        <v>2</v>
      </c>
      <c r="B6" s="86"/>
      <c r="C6" s="85">
        <v>24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138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s="19" customFormat="1" ht="33" customHeight="1" x14ac:dyDescent="0.75">
      <c r="A9" s="12">
        <v>1</v>
      </c>
      <c r="B9" s="11" t="s">
        <v>192</v>
      </c>
      <c r="C9" s="18">
        <v>45386</v>
      </c>
      <c r="D9" s="13">
        <v>1</v>
      </c>
      <c r="E9" s="14">
        <v>2</v>
      </c>
      <c r="F9" s="14">
        <f>E9*D9</f>
        <v>2</v>
      </c>
      <c r="G9" s="14">
        <v>200</v>
      </c>
      <c r="H9" s="15">
        <f t="shared" ref="H9:H28" si="0">G9*F9</f>
        <v>400</v>
      </c>
    </row>
    <row r="10" spans="1:8" ht="35.25" x14ac:dyDescent="0.75">
      <c r="A10" s="12">
        <v>2</v>
      </c>
      <c r="B10" s="11" t="s">
        <v>193</v>
      </c>
      <c r="C10" s="18">
        <v>45386</v>
      </c>
      <c r="D10" s="13">
        <v>1</v>
      </c>
      <c r="E10" s="14">
        <v>1</v>
      </c>
      <c r="F10" s="14">
        <f>D10*E10</f>
        <v>1</v>
      </c>
      <c r="G10" s="14">
        <v>1000</v>
      </c>
      <c r="H10" s="15">
        <f>G10*F10</f>
        <v>1000</v>
      </c>
    </row>
    <row r="11" spans="1:8" ht="35.25" x14ac:dyDescent="0.75">
      <c r="A11" s="12">
        <v>3</v>
      </c>
      <c r="B11" s="11" t="s">
        <v>194</v>
      </c>
      <c r="C11" s="18">
        <v>45387</v>
      </c>
      <c r="D11" s="13">
        <v>1</v>
      </c>
      <c r="E11" s="14">
        <v>2</v>
      </c>
      <c r="F11" s="14">
        <f>E11*D11</f>
        <v>2</v>
      </c>
      <c r="G11" s="14">
        <v>1000</v>
      </c>
      <c r="H11" s="15">
        <f t="shared" si="0"/>
        <v>2000</v>
      </c>
    </row>
    <row r="12" spans="1:8" ht="51" x14ac:dyDescent="0.75">
      <c r="A12" s="12">
        <v>4</v>
      </c>
      <c r="B12" s="11" t="s">
        <v>195</v>
      </c>
      <c r="C12" s="18">
        <v>45388</v>
      </c>
      <c r="D12" s="13">
        <v>1</v>
      </c>
      <c r="E12" s="14">
        <v>1</v>
      </c>
      <c r="F12" s="14">
        <f t="shared" ref="F12:F28" si="1">E12*D12</f>
        <v>1</v>
      </c>
      <c r="G12" s="14">
        <v>900</v>
      </c>
      <c r="H12" s="15">
        <f t="shared" si="0"/>
        <v>900</v>
      </c>
    </row>
    <row r="13" spans="1:8" ht="35.25" x14ac:dyDescent="0.75">
      <c r="A13" s="12">
        <v>5</v>
      </c>
      <c r="B13" s="11" t="s">
        <v>166</v>
      </c>
      <c r="C13" s="18">
        <v>45388</v>
      </c>
      <c r="D13" s="13">
        <v>1</v>
      </c>
      <c r="E13" s="14">
        <v>1</v>
      </c>
      <c r="F13" s="14">
        <f t="shared" si="1"/>
        <v>1</v>
      </c>
      <c r="G13" s="14">
        <v>100</v>
      </c>
      <c r="H13" s="15">
        <f t="shared" si="0"/>
        <v>100</v>
      </c>
    </row>
    <row r="14" spans="1:8" ht="35.25" x14ac:dyDescent="0.75">
      <c r="A14" s="12">
        <v>6</v>
      </c>
      <c r="B14" s="11" t="s">
        <v>197</v>
      </c>
      <c r="C14" s="18">
        <v>45388</v>
      </c>
      <c r="D14" s="13">
        <v>1</v>
      </c>
      <c r="E14" s="14">
        <v>19</v>
      </c>
      <c r="F14" s="14">
        <f>D14*E14</f>
        <v>19</v>
      </c>
      <c r="G14" s="14">
        <v>375</v>
      </c>
      <c r="H14" s="15">
        <f t="shared" si="0"/>
        <v>7125</v>
      </c>
    </row>
    <row r="15" spans="1:8" ht="35.25" x14ac:dyDescent="0.75">
      <c r="A15" s="12">
        <v>7</v>
      </c>
      <c r="B15" s="11" t="s">
        <v>196</v>
      </c>
      <c r="C15" s="18">
        <v>45388</v>
      </c>
      <c r="D15" s="13">
        <v>1</v>
      </c>
      <c r="E15" s="14">
        <v>2</v>
      </c>
      <c r="F15" s="14">
        <f>E15*D15</f>
        <v>2</v>
      </c>
      <c r="G15" s="14">
        <v>2250</v>
      </c>
      <c r="H15" s="15">
        <f t="shared" si="0"/>
        <v>4500</v>
      </c>
    </row>
    <row r="16" spans="1:8" ht="35.25" x14ac:dyDescent="0.75">
      <c r="A16" s="12">
        <v>8</v>
      </c>
      <c r="B16" s="11"/>
      <c r="C16" s="18"/>
      <c r="D16" s="13">
        <v>1</v>
      </c>
      <c r="E16" s="14">
        <v>1</v>
      </c>
      <c r="F16" s="14">
        <f t="shared" si="1"/>
        <v>1</v>
      </c>
      <c r="G16" s="14"/>
      <c r="H16" s="15">
        <f t="shared" si="0"/>
        <v>0</v>
      </c>
    </row>
    <row r="17" spans="1:8" ht="35.25" x14ac:dyDescent="0.75">
      <c r="A17" s="12">
        <v>9</v>
      </c>
      <c r="B17" s="11"/>
      <c r="C17" s="18"/>
      <c r="D17" s="13">
        <v>1</v>
      </c>
      <c r="E17" s="14">
        <v>1</v>
      </c>
      <c r="F17" s="14">
        <f t="shared" si="1"/>
        <v>1</v>
      </c>
      <c r="G17" s="14"/>
      <c r="H17" s="15">
        <f t="shared" si="0"/>
        <v>0</v>
      </c>
    </row>
    <row r="18" spans="1:8" ht="35.25" x14ac:dyDescent="0.75">
      <c r="A18" s="12">
        <v>10</v>
      </c>
      <c r="B18" s="11"/>
      <c r="C18" s="18"/>
      <c r="D18" s="13">
        <v>1</v>
      </c>
      <c r="E18" s="14">
        <v>1</v>
      </c>
      <c r="F18" s="14">
        <f>D18*E18</f>
        <v>1</v>
      </c>
      <c r="G18" s="14"/>
      <c r="H18" s="15">
        <f t="shared" si="0"/>
        <v>0</v>
      </c>
    </row>
    <row r="19" spans="1:8" ht="35.25" x14ac:dyDescent="0.75">
      <c r="A19" s="12">
        <v>11</v>
      </c>
      <c r="B19" s="11"/>
      <c r="C19" s="18"/>
      <c r="D19" s="13">
        <v>1</v>
      </c>
      <c r="E19" s="14">
        <v>1</v>
      </c>
      <c r="F19" s="14">
        <f>E19*D19</f>
        <v>1</v>
      </c>
      <c r="G19" s="7"/>
      <c r="H19" s="15">
        <f t="shared" si="0"/>
        <v>0</v>
      </c>
    </row>
    <row r="20" spans="1:8" ht="33" customHeight="1" x14ac:dyDescent="0.75">
      <c r="A20" s="12">
        <v>12</v>
      </c>
      <c r="B20" s="11"/>
      <c r="C20" s="18"/>
      <c r="D20" s="13">
        <v>1</v>
      </c>
      <c r="E20" s="14">
        <v>1</v>
      </c>
      <c r="F20" s="14">
        <f t="shared" si="1"/>
        <v>1</v>
      </c>
      <c r="G20" s="7"/>
      <c r="H20" s="15">
        <f t="shared" si="0"/>
        <v>0</v>
      </c>
    </row>
    <row r="21" spans="1:8" ht="33" customHeight="1" x14ac:dyDescent="0.75">
      <c r="A21" s="12">
        <v>13</v>
      </c>
      <c r="B21" s="11"/>
      <c r="C21" s="18"/>
      <c r="D21" s="13">
        <v>1</v>
      </c>
      <c r="E21" s="14">
        <v>1</v>
      </c>
      <c r="F21" s="14">
        <f t="shared" si="1"/>
        <v>1</v>
      </c>
      <c r="G21" s="7"/>
      <c r="H21" s="15">
        <f t="shared" si="0"/>
        <v>0</v>
      </c>
    </row>
    <row r="22" spans="1:8" ht="33" customHeight="1" x14ac:dyDescent="0.75">
      <c r="A22" s="12">
        <v>14</v>
      </c>
      <c r="B22" s="11"/>
      <c r="C22" s="18"/>
      <c r="D22" s="13">
        <v>1</v>
      </c>
      <c r="E22" s="14">
        <v>1</v>
      </c>
      <c r="F22" s="14">
        <f>D22*E22</f>
        <v>1</v>
      </c>
      <c r="G22" s="7"/>
      <c r="H22" s="15">
        <f t="shared" si="0"/>
        <v>0</v>
      </c>
    </row>
    <row r="23" spans="1:8" ht="33" customHeight="1" x14ac:dyDescent="0.75">
      <c r="A23" s="12">
        <v>15</v>
      </c>
      <c r="B23" s="11"/>
      <c r="C23" s="18"/>
      <c r="D23" s="13">
        <v>1</v>
      </c>
      <c r="E23" s="14">
        <v>1</v>
      </c>
      <c r="F23" s="14">
        <f>E23*D23</f>
        <v>1</v>
      </c>
      <c r="G23" s="7"/>
      <c r="H23" s="15">
        <f t="shared" si="0"/>
        <v>0</v>
      </c>
    </row>
    <row r="24" spans="1:8" ht="33" customHeight="1" x14ac:dyDescent="0.75">
      <c r="A24" s="12">
        <v>16</v>
      </c>
      <c r="B24" s="11"/>
      <c r="C24" s="18"/>
      <c r="D24" s="13">
        <v>1</v>
      </c>
      <c r="E24" s="14">
        <v>1</v>
      </c>
      <c r="F24" s="14">
        <f t="shared" si="1"/>
        <v>1</v>
      </c>
      <c r="G24" s="7"/>
      <c r="H24" s="15">
        <f t="shared" si="0"/>
        <v>0</v>
      </c>
    </row>
    <row r="25" spans="1:8" ht="33" customHeight="1" x14ac:dyDescent="0.75">
      <c r="A25" s="12">
        <v>17</v>
      </c>
      <c r="B25" s="11"/>
      <c r="C25" s="18"/>
      <c r="D25" s="13">
        <v>1</v>
      </c>
      <c r="E25" s="14">
        <v>1</v>
      </c>
      <c r="F25" s="14">
        <f t="shared" si="1"/>
        <v>1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>
        <v>1</v>
      </c>
      <c r="E26" s="14">
        <v>1</v>
      </c>
      <c r="F26" s="14">
        <f>D26*E26</f>
        <v>1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>
        <v>1</v>
      </c>
      <c r="E27" s="14">
        <v>1</v>
      </c>
      <c r="F27" s="14">
        <f>E27*D27</f>
        <v>1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>
        <v>1</v>
      </c>
      <c r="E28" s="14">
        <v>1</v>
      </c>
      <c r="F28" s="14">
        <f t="shared" si="1"/>
        <v>1</v>
      </c>
      <c r="G28" s="7"/>
      <c r="H28" s="15">
        <f t="shared" si="0"/>
        <v>0</v>
      </c>
    </row>
    <row r="29" spans="1:8" ht="33" customHeight="1" x14ac:dyDescent="0.75">
      <c r="A29" s="76" t="s">
        <v>82</v>
      </c>
      <c r="B29" s="77"/>
      <c r="C29" s="77"/>
      <c r="D29" s="77"/>
      <c r="E29" s="77"/>
      <c r="F29" s="77"/>
      <c r="G29" s="78"/>
      <c r="H29" s="8">
        <f>SUM(H9:H28)</f>
        <v>16025</v>
      </c>
    </row>
    <row r="30" spans="1:8" ht="33" customHeight="1" x14ac:dyDescent="0.75">
      <c r="A30" s="79" t="s">
        <v>125</v>
      </c>
      <c r="B30" s="4" t="s">
        <v>7</v>
      </c>
      <c r="C30" s="80"/>
      <c r="D30" s="73"/>
      <c r="E30" s="73"/>
      <c r="F30" s="74" t="s">
        <v>21</v>
      </c>
      <c r="G30" s="74"/>
      <c r="H30" s="75"/>
    </row>
    <row r="31" spans="1:8" ht="33" customHeight="1" x14ac:dyDescent="0.75">
      <c r="A31" s="79"/>
      <c r="B31" s="4" t="s">
        <v>8</v>
      </c>
      <c r="C31" s="72"/>
      <c r="D31" s="73"/>
      <c r="E31" s="73"/>
      <c r="F31" s="74" t="s">
        <v>21</v>
      </c>
      <c r="G31" s="74"/>
      <c r="H31" s="75"/>
    </row>
    <row r="32" spans="1:8" ht="33" customHeight="1" x14ac:dyDescent="0.75">
      <c r="A32" s="79"/>
      <c r="B32" s="4" t="s">
        <v>9</v>
      </c>
      <c r="C32" s="72">
        <f>C30*0%</f>
        <v>0</v>
      </c>
      <c r="D32" s="73"/>
      <c r="E32" s="73"/>
      <c r="F32" s="74" t="s">
        <v>21</v>
      </c>
      <c r="G32" s="74"/>
      <c r="H32" s="75"/>
    </row>
    <row r="33" spans="1:8" ht="33" customHeight="1" x14ac:dyDescent="0.75">
      <c r="A33" s="79"/>
      <c r="B33" s="4" t="s">
        <v>10</v>
      </c>
      <c r="C33" s="72">
        <f>C30*0%</f>
        <v>0</v>
      </c>
      <c r="D33" s="73"/>
      <c r="E33" s="73"/>
      <c r="F33" s="74" t="s">
        <v>21</v>
      </c>
      <c r="G33" s="74"/>
      <c r="H33" s="75"/>
    </row>
    <row r="34" spans="1:8" ht="33" customHeight="1" x14ac:dyDescent="0.75">
      <c r="A34" s="79"/>
      <c r="B34" s="4" t="s">
        <v>11</v>
      </c>
      <c r="C34" s="72"/>
      <c r="D34" s="73"/>
      <c r="E34" s="73"/>
      <c r="F34" s="74" t="s">
        <v>21</v>
      </c>
      <c r="G34" s="74"/>
      <c r="H34" s="75"/>
    </row>
    <row r="35" spans="1:8" ht="33" customHeight="1" x14ac:dyDescent="0.75">
      <c r="A35" s="79"/>
      <c r="B35" s="4" t="s">
        <v>12</v>
      </c>
      <c r="C35" s="72"/>
      <c r="D35" s="73"/>
      <c r="E35" s="73"/>
      <c r="F35" s="74" t="s">
        <v>21</v>
      </c>
      <c r="G35" s="74"/>
      <c r="H35" s="75"/>
    </row>
    <row r="36" spans="1:8" ht="33" customHeight="1" x14ac:dyDescent="0.75">
      <c r="A36" s="79"/>
      <c r="B36" s="4" t="s">
        <v>13</v>
      </c>
      <c r="C36" s="72">
        <f>H29</f>
        <v>16025</v>
      </c>
      <c r="D36" s="73"/>
      <c r="E36" s="73"/>
      <c r="F36" s="74" t="s">
        <v>21</v>
      </c>
      <c r="G36" s="74"/>
      <c r="H36" s="75"/>
    </row>
    <row r="37" spans="1:8" ht="33" customHeight="1" x14ac:dyDescent="0.75">
      <c r="A37" s="79"/>
      <c r="B37" s="81" t="s">
        <v>17</v>
      </c>
      <c r="C37" s="81"/>
      <c r="D37" s="81"/>
      <c r="E37" s="81"/>
      <c r="F37" s="81"/>
      <c r="G37" s="81"/>
      <c r="H37" s="81"/>
    </row>
    <row r="38" spans="1:8" ht="99.6" customHeight="1" x14ac:dyDescent="0.75">
      <c r="A38" s="79"/>
      <c r="B38" s="82" t="s">
        <v>18</v>
      </c>
      <c r="C38" s="82"/>
      <c r="D38" s="82"/>
      <c r="E38" s="82"/>
      <c r="F38" s="82"/>
      <c r="G38" s="82"/>
      <c r="H38" s="82"/>
    </row>
    <row r="39" spans="1:8" ht="90" customHeight="1" x14ac:dyDescent="0.75">
      <c r="A39" s="79"/>
      <c r="B39" s="82" t="s">
        <v>52</v>
      </c>
      <c r="C39" s="82"/>
      <c r="D39" s="82"/>
      <c r="E39" s="82"/>
      <c r="F39" s="82"/>
      <c r="G39" s="82"/>
      <c r="H39" s="82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9" orientation="portrait" r:id="rId1"/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0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7.42578125" style="1" bestFit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45388</v>
      </c>
      <c r="D3" s="97"/>
      <c r="E3" s="98"/>
      <c r="F3" s="10" t="s">
        <v>24</v>
      </c>
      <c r="G3" s="99" t="s">
        <v>203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45388</v>
      </c>
      <c r="H4" s="88"/>
    </row>
    <row r="5" spans="1:8" ht="34.9" customHeight="1" x14ac:dyDescent="0.75">
      <c r="A5" s="85" t="s">
        <v>1</v>
      </c>
      <c r="B5" s="86"/>
      <c r="C5" s="85"/>
      <c r="D5" s="87"/>
      <c r="E5" s="86"/>
      <c r="F5" s="10" t="s">
        <v>26</v>
      </c>
      <c r="G5" s="88">
        <v>45388</v>
      </c>
      <c r="H5" s="88"/>
    </row>
    <row r="6" spans="1:8" ht="33" customHeight="1" x14ac:dyDescent="0.75">
      <c r="A6" s="85" t="s">
        <v>2</v>
      </c>
      <c r="B6" s="86"/>
      <c r="C6" s="85">
        <v>23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204</v>
      </c>
      <c r="C7" s="83" t="s">
        <v>138</v>
      </c>
      <c r="D7" s="83" t="s">
        <v>205</v>
      </c>
      <c r="E7" s="83" t="s">
        <v>206</v>
      </c>
      <c r="F7" s="83" t="s">
        <v>207</v>
      </c>
      <c r="G7" s="83"/>
      <c r="H7" s="83" t="s">
        <v>22</v>
      </c>
    </row>
    <row r="8" spans="1:8" ht="33" customHeight="1" x14ac:dyDescent="0.75">
      <c r="A8" s="91"/>
      <c r="B8" s="84"/>
      <c r="C8" s="84"/>
      <c r="D8" s="84"/>
      <c r="E8" s="84"/>
      <c r="F8" s="84"/>
      <c r="G8" s="84"/>
      <c r="H8" s="84"/>
    </row>
    <row r="9" spans="1:8" ht="35.25" x14ac:dyDescent="0.75">
      <c r="A9" s="12">
        <v>1</v>
      </c>
      <c r="B9" s="11" t="s">
        <v>208</v>
      </c>
      <c r="C9" s="56" t="s">
        <v>210</v>
      </c>
      <c r="D9" s="13">
        <v>5000</v>
      </c>
      <c r="E9" s="14">
        <v>0</v>
      </c>
      <c r="F9" s="14">
        <v>0</v>
      </c>
      <c r="G9" s="14"/>
      <c r="H9" s="15">
        <f>D9+F9-E9</f>
        <v>5000</v>
      </c>
    </row>
    <row r="10" spans="1:8" ht="35.25" x14ac:dyDescent="0.75">
      <c r="A10" s="12">
        <v>2</v>
      </c>
      <c r="B10" s="11" t="s">
        <v>208</v>
      </c>
      <c r="C10" s="55" t="s">
        <v>209</v>
      </c>
      <c r="D10" s="13">
        <v>5000</v>
      </c>
      <c r="E10" s="14">
        <v>0</v>
      </c>
      <c r="F10" s="14">
        <f>E10*D10</f>
        <v>0</v>
      </c>
      <c r="G10" s="14"/>
      <c r="H10" s="15">
        <f>D10+F10-E10</f>
        <v>5000</v>
      </c>
    </row>
    <row r="11" spans="1:8" ht="35.25" x14ac:dyDescent="0.75">
      <c r="A11" s="12">
        <v>3</v>
      </c>
      <c r="B11" s="11" t="s">
        <v>208</v>
      </c>
      <c r="C11" s="16" t="s">
        <v>211</v>
      </c>
      <c r="D11" s="13">
        <v>5000</v>
      </c>
      <c r="E11" s="14">
        <v>0</v>
      </c>
      <c r="F11" s="14">
        <v>0</v>
      </c>
      <c r="G11" s="14"/>
      <c r="H11" s="15">
        <f>D11+F11-E11</f>
        <v>5000</v>
      </c>
    </row>
    <row r="12" spans="1:8" ht="35.25" x14ac:dyDescent="0.75">
      <c r="A12" s="12">
        <v>4</v>
      </c>
      <c r="B12" s="11" t="s">
        <v>208</v>
      </c>
      <c r="C12" s="6" t="s">
        <v>212</v>
      </c>
      <c r="D12" s="13">
        <v>5000</v>
      </c>
      <c r="E12" s="14">
        <v>0</v>
      </c>
      <c r="F12" s="14">
        <v>0</v>
      </c>
      <c r="G12" s="14"/>
      <c r="H12" s="15">
        <f t="shared" ref="H12:H17" si="0">D12+F12-E12</f>
        <v>5000</v>
      </c>
    </row>
    <row r="13" spans="1:8" ht="35.25" x14ac:dyDescent="0.75">
      <c r="A13" s="12">
        <v>5</v>
      </c>
      <c r="B13" s="11"/>
      <c r="C13" s="6"/>
      <c r="D13" s="13"/>
      <c r="E13" s="14">
        <v>0</v>
      </c>
      <c r="F13" s="14">
        <v>0</v>
      </c>
      <c r="G13" s="14"/>
      <c r="H13" s="15">
        <f t="shared" si="0"/>
        <v>0</v>
      </c>
    </row>
    <row r="14" spans="1:8" ht="35.25" x14ac:dyDescent="0.75">
      <c r="A14" s="12">
        <v>6</v>
      </c>
      <c r="E14" s="7">
        <v>0</v>
      </c>
      <c r="F14" s="7">
        <v>0</v>
      </c>
      <c r="G14" s="7"/>
      <c r="H14" s="15">
        <v>0</v>
      </c>
    </row>
    <row r="15" spans="1:8" ht="33" customHeight="1" x14ac:dyDescent="0.75">
      <c r="A15" s="12">
        <v>7</v>
      </c>
      <c r="B15" s="11"/>
      <c r="C15" s="6"/>
      <c r="D15" s="13"/>
      <c r="E15" s="7">
        <v>0</v>
      </c>
      <c r="F15" s="7">
        <v>0</v>
      </c>
      <c r="G15" s="7"/>
      <c r="H15" s="7">
        <f t="shared" si="0"/>
        <v>0</v>
      </c>
    </row>
    <row r="16" spans="1:8" ht="33" customHeight="1" x14ac:dyDescent="0.75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7">
        <f t="shared" si="0"/>
        <v>0</v>
      </c>
    </row>
    <row r="17" spans="1:8" ht="33" customHeight="1" x14ac:dyDescent="0.75">
      <c r="A17" s="12">
        <v>9</v>
      </c>
      <c r="B17" s="11" t="s">
        <v>208</v>
      </c>
      <c r="C17" s="6"/>
      <c r="D17" s="13"/>
      <c r="E17" s="7">
        <v>0</v>
      </c>
      <c r="F17" s="7">
        <v>0</v>
      </c>
      <c r="G17" s="7"/>
      <c r="H17" s="7">
        <f t="shared" si="0"/>
        <v>0</v>
      </c>
    </row>
    <row r="18" spans="1:8" ht="33" customHeight="1" x14ac:dyDescent="0.75">
      <c r="A18" s="2"/>
      <c r="B18" s="5"/>
      <c r="C18" s="6"/>
      <c r="D18" s="13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13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SUM(H9:H17)</f>
        <v>20000</v>
      </c>
    </row>
    <row r="21" spans="1:8" ht="33" customHeight="1" x14ac:dyDescent="0.75">
      <c r="A21" s="79" t="s">
        <v>203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20000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41">
    <mergeCell ref="A4:B4"/>
    <mergeCell ref="C4:E4"/>
    <mergeCell ref="G4:H4"/>
    <mergeCell ref="H1:H2"/>
    <mergeCell ref="B2:G2"/>
    <mergeCell ref="A3:B3"/>
    <mergeCell ref="C3:E3"/>
    <mergeCell ref="G3:H3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G7:G8"/>
    <mergeCell ref="H7:H8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D7:D8"/>
    <mergeCell ref="E7:E8"/>
    <mergeCell ref="F7:F8"/>
    <mergeCell ref="C25:E25"/>
    <mergeCell ref="F25:H25"/>
    <mergeCell ref="C26:E26"/>
    <mergeCell ref="F26:H26"/>
    <mergeCell ref="C27:E27"/>
    <mergeCell ref="F27:H27"/>
    <mergeCell ref="A20:G20"/>
    <mergeCell ref="A21:A30"/>
    <mergeCell ref="C21:E21"/>
    <mergeCell ref="F21:H21"/>
  </mergeCells>
  <printOptions horizontalCentered="1" verticalCentered="1"/>
  <pageMargins left="0.25" right="0.25" top="0.75" bottom="0.75" header="0.3" footer="0.3"/>
  <pageSetup paperSize="9" scale="55" orientation="portrait" r:id="rId1"/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0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45388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45388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45388</v>
      </c>
      <c r="H5" s="88"/>
    </row>
    <row r="6" spans="1:8" ht="33" customHeight="1" x14ac:dyDescent="0.75">
      <c r="A6" s="85" t="s">
        <v>2</v>
      </c>
      <c r="B6" s="86"/>
      <c r="C6" s="85">
        <v>22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67</v>
      </c>
      <c r="E8" s="9" t="s">
        <v>68</v>
      </c>
      <c r="F8" s="9" t="s">
        <v>6</v>
      </c>
      <c r="G8" s="84"/>
      <c r="H8" s="84"/>
    </row>
    <row r="9" spans="1:8" ht="76.5" x14ac:dyDescent="0.75">
      <c r="A9" s="12">
        <v>1</v>
      </c>
      <c r="B9" s="11" t="s">
        <v>176</v>
      </c>
      <c r="C9" s="6"/>
      <c r="D9" s="13">
        <v>462.5</v>
      </c>
      <c r="E9" s="14">
        <v>0.3</v>
      </c>
      <c r="F9" s="14">
        <f>D9*E9</f>
        <v>138.75</v>
      </c>
      <c r="G9" s="14">
        <v>240</v>
      </c>
      <c r="H9" s="15">
        <f t="shared" ref="H9:H14" si="0">G9*F9</f>
        <v>33300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33300</v>
      </c>
    </row>
    <row r="21" spans="1:8" ht="33" customHeight="1" x14ac:dyDescent="0.75">
      <c r="A21" s="79" t="s">
        <v>70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v>3300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30000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7" orientation="portrait" r:id="rId1"/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G9" sqref="G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1.42578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45387</v>
      </c>
      <c r="D3" s="97"/>
      <c r="E3" s="98"/>
      <c r="F3" s="10" t="s">
        <v>24</v>
      </c>
      <c r="G3" s="99" t="s">
        <v>171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45387</v>
      </c>
      <c r="H4" s="88"/>
    </row>
    <row r="5" spans="1:8" ht="34.9" customHeight="1" x14ac:dyDescent="0.75">
      <c r="A5" s="85" t="s">
        <v>1</v>
      </c>
      <c r="B5" s="86"/>
      <c r="C5" s="85" t="s">
        <v>221</v>
      </c>
      <c r="D5" s="87"/>
      <c r="E5" s="86"/>
      <c r="F5" s="10" t="s">
        <v>26</v>
      </c>
      <c r="G5" s="88">
        <v>45387</v>
      </c>
      <c r="H5" s="88"/>
    </row>
    <row r="6" spans="1:8" ht="33" customHeight="1" x14ac:dyDescent="0.75">
      <c r="A6" s="85" t="s">
        <v>2</v>
      </c>
      <c r="B6" s="86"/>
      <c r="C6" s="85">
        <v>21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 t="s">
        <v>175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172</v>
      </c>
      <c r="C9" s="6"/>
      <c r="D9" s="13">
        <v>1</v>
      </c>
      <c r="E9" s="14">
        <v>13</v>
      </c>
      <c r="F9" s="14">
        <f>E9*D9</f>
        <v>13</v>
      </c>
      <c r="G9" s="14">
        <v>2400</v>
      </c>
      <c r="H9" s="15">
        <f t="shared" ref="H9:H14" si="0">G9*F9</f>
        <v>31200</v>
      </c>
    </row>
    <row r="10" spans="1:8" ht="51" x14ac:dyDescent="0.75">
      <c r="A10" s="12">
        <v>2</v>
      </c>
      <c r="B10" s="11" t="s">
        <v>173</v>
      </c>
      <c r="C10" s="6"/>
      <c r="D10" s="13">
        <v>1</v>
      </c>
      <c r="E10" s="14">
        <v>20</v>
      </c>
      <c r="F10" s="14">
        <f>E10*D10</f>
        <v>20</v>
      </c>
      <c r="G10" s="14">
        <v>2250</v>
      </c>
      <c r="H10" s="15">
        <f t="shared" si="0"/>
        <v>45000</v>
      </c>
    </row>
    <row r="11" spans="1:8" ht="51" x14ac:dyDescent="0.75">
      <c r="A11" s="12">
        <v>3</v>
      </c>
      <c r="B11" s="11" t="s">
        <v>174</v>
      </c>
      <c r="C11" s="6"/>
      <c r="D11" s="13">
        <v>1</v>
      </c>
      <c r="E11" s="14">
        <v>35</v>
      </c>
      <c r="F11" s="14">
        <f>E11*D11</f>
        <v>35</v>
      </c>
      <c r="G11" s="14">
        <v>2250</v>
      </c>
      <c r="H11" s="15">
        <f t="shared" si="0"/>
        <v>78750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154950</v>
      </c>
    </row>
    <row r="21" spans="1:8" ht="33" customHeight="1" x14ac:dyDescent="0.75">
      <c r="A21" s="79" t="s">
        <v>171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154950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9" zoomScale="84" zoomScaleNormal="84" zoomScaleSheetLayoutView="70" workbookViewId="0">
      <selection activeCell="E9" sqref="E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45387</v>
      </c>
      <c r="D3" s="97"/>
      <c r="E3" s="98"/>
      <c r="F3" s="10" t="s">
        <v>24</v>
      </c>
      <c r="G3" s="99" t="s">
        <v>86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45387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45387</v>
      </c>
      <c r="H5" s="88"/>
    </row>
    <row r="6" spans="1:8" ht="33" customHeight="1" x14ac:dyDescent="0.75">
      <c r="A6" s="85" t="s">
        <v>2</v>
      </c>
      <c r="B6" s="86"/>
      <c r="C6" s="85">
        <v>20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84</v>
      </c>
      <c r="C9" s="6"/>
      <c r="D9" s="13">
        <v>1</v>
      </c>
      <c r="E9" s="14">
        <v>55</v>
      </c>
      <c r="F9" s="14">
        <f>E9*D9</f>
        <v>55</v>
      </c>
      <c r="G9" s="14">
        <v>140</v>
      </c>
      <c r="H9" s="15">
        <f t="shared" ref="H9:H14" si="0">G9*F9</f>
        <v>7700</v>
      </c>
    </row>
    <row r="10" spans="1:8" ht="51" x14ac:dyDescent="0.75">
      <c r="A10" s="12">
        <v>2</v>
      </c>
      <c r="B10" s="11" t="s">
        <v>85</v>
      </c>
      <c r="C10" s="6"/>
      <c r="D10" s="13">
        <v>1</v>
      </c>
      <c r="E10" s="14">
        <v>55</v>
      </c>
      <c r="F10" s="14">
        <f>E10*D10</f>
        <v>55</v>
      </c>
      <c r="G10" s="14">
        <v>230</v>
      </c>
      <c r="H10" s="15">
        <f t="shared" si="0"/>
        <v>12650</v>
      </c>
    </row>
    <row r="11" spans="1:8" ht="51" x14ac:dyDescent="0.75">
      <c r="A11" s="12">
        <v>3</v>
      </c>
      <c r="B11" s="11" t="s">
        <v>85</v>
      </c>
      <c r="C11" s="6"/>
      <c r="D11" s="13">
        <v>1</v>
      </c>
      <c r="E11" s="14">
        <v>55</v>
      </c>
      <c r="F11" s="14">
        <f>E11*D11</f>
        <v>55</v>
      </c>
      <c r="G11" s="14">
        <v>230</v>
      </c>
      <c r="H11" s="15">
        <f t="shared" si="0"/>
        <v>12650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33000</v>
      </c>
    </row>
    <row r="21" spans="1:8" ht="33" customHeight="1" x14ac:dyDescent="0.75">
      <c r="A21" s="79" t="s">
        <v>86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33000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topLeftCell="A5" zoomScale="84" zoomScaleNormal="84" zoomScaleSheetLayoutView="70" workbookViewId="0">
      <selection activeCell="H9" sqref="H9:H18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45387</v>
      </c>
      <c r="D3" s="97"/>
      <c r="E3" s="98"/>
      <c r="F3" s="10" t="s">
        <v>24</v>
      </c>
      <c r="G3" s="99" t="s">
        <v>124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45416</v>
      </c>
      <c r="H4" s="88"/>
    </row>
    <row r="5" spans="1:8" ht="34.9" customHeight="1" x14ac:dyDescent="0.75">
      <c r="A5" s="85" t="s">
        <v>1</v>
      </c>
      <c r="B5" s="86"/>
      <c r="C5" s="85" t="s">
        <v>123</v>
      </c>
      <c r="D5" s="87"/>
      <c r="E5" s="86"/>
      <c r="F5" s="10" t="s">
        <v>26</v>
      </c>
      <c r="G5" s="88">
        <v>45416</v>
      </c>
      <c r="H5" s="88"/>
    </row>
    <row r="6" spans="1:8" ht="33" customHeight="1" x14ac:dyDescent="0.75">
      <c r="A6" s="85" t="s">
        <v>2</v>
      </c>
      <c r="B6" s="86"/>
      <c r="C6" s="85">
        <v>19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138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s="19" customFormat="1" ht="33" customHeight="1" x14ac:dyDescent="0.75">
      <c r="A9" s="12">
        <v>1</v>
      </c>
      <c r="B9" s="11" t="s">
        <v>163</v>
      </c>
      <c r="C9" s="18">
        <v>45386</v>
      </c>
      <c r="D9" s="13">
        <v>1</v>
      </c>
      <c r="E9" s="14">
        <v>1</v>
      </c>
      <c r="F9" s="14">
        <f>E9*D9</f>
        <v>1</v>
      </c>
      <c r="G9" s="14">
        <v>625</v>
      </c>
      <c r="H9" s="15">
        <f t="shared" ref="H9:H28" si="0">G9*F9</f>
        <v>625</v>
      </c>
    </row>
    <row r="10" spans="1:8" ht="35.25" x14ac:dyDescent="0.75">
      <c r="A10" s="12">
        <v>2</v>
      </c>
      <c r="B10" s="11" t="s">
        <v>164</v>
      </c>
      <c r="C10" s="18">
        <v>45386</v>
      </c>
      <c r="D10" s="13">
        <v>1</v>
      </c>
      <c r="E10" s="14">
        <v>1</v>
      </c>
      <c r="F10" s="14">
        <f>D10*E10</f>
        <v>1</v>
      </c>
      <c r="G10" s="14">
        <v>300</v>
      </c>
      <c r="H10" s="15">
        <f>G10*F10</f>
        <v>300</v>
      </c>
    </row>
    <row r="11" spans="1:8" ht="35.25" x14ac:dyDescent="0.75">
      <c r="A11" s="12">
        <v>3</v>
      </c>
      <c r="B11" s="11" t="s">
        <v>165</v>
      </c>
      <c r="C11" s="18">
        <v>45386</v>
      </c>
      <c r="D11" s="13">
        <v>1</v>
      </c>
      <c r="E11" s="14">
        <v>1</v>
      </c>
      <c r="F11" s="14">
        <f>E11*D11</f>
        <v>1</v>
      </c>
      <c r="G11" s="14">
        <v>200</v>
      </c>
      <c r="H11" s="15">
        <f t="shared" si="0"/>
        <v>200</v>
      </c>
    </row>
    <row r="12" spans="1:8" ht="35.25" x14ac:dyDescent="0.75">
      <c r="A12" s="12">
        <v>4</v>
      </c>
      <c r="B12" s="11" t="s">
        <v>166</v>
      </c>
      <c r="C12" s="18">
        <v>45386</v>
      </c>
      <c r="D12" s="13">
        <v>1</v>
      </c>
      <c r="E12" s="14">
        <v>1</v>
      </c>
      <c r="F12" s="14">
        <f t="shared" ref="F12:F28" si="1">E12*D12</f>
        <v>1</v>
      </c>
      <c r="G12" s="14">
        <v>100</v>
      </c>
      <c r="H12" s="15">
        <f t="shared" si="0"/>
        <v>100</v>
      </c>
    </row>
    <row r="13" spans="1:8" ht="35.25" x14ac:dyDescent="0.75">
      <c r="A13" s="12">
        <v>5</v>
      </c>
      <c r="B13" s="11" t="s">
        <v>167</v>
      </c>
      <c r="C13" s="18">
        <v>45386</v>
      </c>
      <c r="D13" s="13">
        <v>1</v>
      </c>
      <c r="E13" s="14">
        <v>1</v>
      </c>
      <c r="F13" s="14">
        <f t="shared" si="1"/>
        <v>1</v>
      </c>
      <c r="G13" s="14">
        <v>1950</v>
      </c>
      <c r="H13" s="15">
        <f t="shared" si="0"/>
        <v>1950</v>
      </c>
    </row>
    <row r="14" spans="1:8" ht="35.25" x14ac:dyDescent="0.75">
      <c r="A14" s="12">
        <v>6</v>
      </c>
      <c r="B14" s="11" t="s">
        <v>126</v>
      </c>
      <c r="C14" s="18">
        <v>45386</v>
      </c>
      <c r="D14" s="13">
        <v>1</v>
      </c>
      <c r="E14" s="14">
        <v>1</v>
      </c>
      <c r="F14" s="14">
        <v>1</v>
      </c>
      <c r="G14" s="14">
        <v>7000</v>
      </c>
      <c r="H14" s="15">
        <f t="shared" si="0"/>
        <v>7000</v>
      </c>
    </row>
    <row r="15" spans="1:8" ht="35.25" x14ac:dyDescent="0.75">
      <c r="A15" s="12">
        <v>7</v>
      </c>
      <c r="B15" s="11" t="s">
        <v>168</v>
      </c>
      <c r="C15" s="18">
        <v>45385</v>
      </c>
      <c r="D15" s="13">
        <v>1</v>
      </c>
      <c r="E15" s="14">
        <v>1</v>
      </c>
      <c r="F15" s="14">
        <f t="shared" si="1"/>
        <v>1</v>
      </c>
      <c r="G15" s="14">
        <v>5000</v>
      </c>
      <c r="H15" s="15">
        <f t="shared" si="0"/>
        <v>5000</v>
      </c>
    </row>
    <row r="16" spans="1:8" ht="35.25" x14ac:dyDescent="0.75">
      <c r="A16" s="12">
        <v>8</v>
      </c>
      <c r="B16" s="11" t="s">
        <v>169</v>
      </c>
      <c r="C16" s="18">
        <v>45385</v>
      </c>
      <c r="D16" s="13">
        <v>1</v>
      </c>
      <c r="E16" s="14">
        <v>1</v>
      </c>
      <c r="F16" s="14">
        <v>3</v>
      </c>
      <c r="G16" s="14">
        <v>1000</v>
      </c>
      <c r="H16" s="15">
        <f t="shared" si="0"/>
        <v>3000</v>
      </c>
    </row>
    <row r="17" spans="1:8" ht="35.25" x14ac:dyDescent="0.75">
      <c r="A17" s="12">
        <v>9</v>
      </c>
      <c r="B17" s="11" t="s">
        <v>170</v>
      </c>
      <c r="C17" s="18">
        <v>45384</v>
      </c>
      <c r="D17" s="13">
        <v>1</v>
      </c>
      <c r="E17" s="14">
        <v>1</v>
      </c>
      <c r="F17" s="14">
        <v>14.5</v>
      </c>
      <c r="G17" s="14">
        <v>375</v>
      </c>
      <c r="H17" s="15">
        <f t="shared" si="0"/>
        <v>5437.5</v>
      </c>
    </row>
    <row r="18" spans="1:8" ht="35.25" x14ac:dyDescent="0.75">
      <c r="A18" s="12">
        <v>10</v>
      </c>
      <c r="B18" s="11" t="s">
        <v>191</v>
      </c>
      <c r="C18" s="18">
        <v>45386</v>
      </c>
      <c r="D18" s="13">
        <v>1</v>
      </c>
      <c r="E18" s="14">
        <v>1</v>
      </c>
      <c r="F18" s="14">
        <f t="shared" si="1"/>
        <v>1</v>
      </c>
      <c r="G18" s="14">
        <v>6000</v>
      </c>
      <c r="H18" s="15">
        <f t="shared" si="0"/>
        <v>6000</v>
      </c>
    </row>
    <row r="19" spans="1:8" ht="35.25" x14ac:dyDescent="0.75">
      <c r="A19" s="12">
        <v>11</v>
      </c>
      <c r="B19" s="11"/>
      <c r="C19" s="18"/>
      <c r="D19" s="13">
        <v>1</v>
      </c>
      <c r="E19" s="14">
        <v>1</v>
      </c>
      <c r="F19" s="14">
        <f t="shared" si="1"/>
        <v>1</v>
      </c>
      <c r="G19" s="7"/>
      <c r="H19" s="15">
        <f t="shared" si="0"/>
        <v>0</v>
      </c>
    </row>
    <row r="20" spans="1:8" ht="33" customHeight="1" x14ac:dyDescent="0.75">
      <c r="A20" s="12">
        <v>12</v>
      </c>
      <c r="B20" s="11"/>
      <c r="C20" s="18"/>
      <c r="D20" s="13">
        <v>1</v>
      </c>
      <c r="E20" s="14">
        <v>1</v>
      </c>
      <c r="F20" s="14">
        <f t="shared" si="1"/>
        <v>1</v>
      </c>
      <c r="G20" s="7"/>
      <c r="H20" s="15">
        <f t="shared" si="0"/>
        <v>0</v>
      </c>
    </row>
    <row r="21" spans="1:8" ht="33" customHeight="1" x14ac:dyDescent="0.75">
      <c r="A21" s="12">
        <v>13</v>
      </c>
      <c r="B21" s="11"/>
      <c r="C21" s="18"/>
      <c r="D21" s="13">
        <v>1</v>
      </c>
      <c r="E21" s="14">
        <v>1</v>
      </c>
      <c r="F21" s="14">
        <v>1</v>
      </c>
      <c r="G21" s="7"/>
      <c r="H21" s="15">
        <f t="shared" si="0"/>
        <v>0</v>
      </c>
    </row>
    <row r="22" spans="1:8" ht="33" customHeight="1" x14ac:dyDescent="0.75">
      <c r="A22" s="12">
        <v>14</v>
      </c>
      <c r="B22" s="11"/>
      <c r="C22" s="18"/>
      <c r="D22" s="13">
        <v>1</v>
      </c>
      <c r="E22" s="14">
        <v>1</v>
      </c>
      <c r="F22" s="14">
        <f t="shared" si="1"/>
        <v>1</v>
      </c>
      <c r="G22" s="7"/>
      <c r="H22" s="15">
        <f t="shared" si="0"/>
        <v>0</v>
      </c>
    </row>
    <row r="23" spans="1:8" ht="33" customHeight="1" x14ac:dyDescent="0.75">
      <c r="A23" s="12">
        <v>15</v>
      </c>
      <c r="B23" s="11"/>
      <c r="C23" s="18"/>
      <c r="D23" s="13">
        <v>1</v>
      </c>
      <c r="E23" s="14">
        <v>1</v>
      </c>
      <c r="F23" s="14">
        <f t="shared" si="1"/>
        <v>1</v>
      </c>
      <c r="G23" s="7"/>
      <c r="H23" s="15">
        <f t="shared" si="0"/>
        <v>0</v>
      </c>
    </row>
    <row r="24" spans="1:8" ht="33" customHeight="1" x14ac:dyDescent="0.75">
      <c r="A24" s="12">
        <v>16</v>
      </c>
      <c r="B24" s="11"/>
      <c r="C24" s="18"/>
      <c r="D24" s="13">
        <v>1</v>
      </c>
      <c r="E24" s="14">
        <v>1</v>
      </c>
      <c r="F24" s="14">
        <f t="shared" si="1"/>
        <v>1</v>
      </c>
      <c r="G24" s="7"/>
      <c r="H24" s="15">
        <f t="shared" si="0"/>
        <v>0</v>
      </c>
    </row>
    <row r="25" spans="1:8" ht="33" customHeight="1" x14ac:dyDescent="0.75">
      <c r="A25" s="12">
        <v>17</v>
      </c>
      <c r="B25" s="11"/>
      <c r="C25" s="18"/>
      <c r="D25" s="13">
        <v>1</v>
      </c>
      <c r="E25" s="14">
        <v>1</v>
      </c>
      <c r="F25" s="14">
        <f t="shared" si="1"/>
        <v>1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>
        <v>1</v>
      </c>
      <c r="E26" s="14">
        <v>1</v>
      </c>
      <c r="F26" s="14">
        <v>1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>
        <v>1</v>
      </c>
      <c r="E27" s="14">
        <v>1</v>
      </c>
      <c r="F27" s="14">
        <f t="shared" si="1"/>
        <v>1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>
        <v>1</v>
      </c>
      <c r="E28" s="14">
        <v>1</v>
      </c>
      <c r="F28" s="14">
        <f t="shared" si="1"/>
        <v>1</v>
      </c>
      <c r="G28" s="7"/>
      <c r="H28" s="15">
        <f t="shared" si="0"/>
        <v>0</v>
      </c>
    </row>
    <row r="29" spans="1:8" ht="33" customHeight="1" x14ac:dyDescent="0.75">
      <c r="A29" s="76" t="s">
        <v>82</v>
      </c>
      <c r="B29" s="77"/>
      <c r="C29" s="77"/>
      <c r="D29" s="77"/>
      <c r="E29" s="77"/>
      <c r="F29" s="77"/>
      <c r="G29" s="78"/>
      <c r="H29" s="8">
        <f>SUM(H9:H28)</f>
        <v>29612.5</v>
      </c>
    </row>
    <row r="30" spans="1:8" ht="33" customHeight="1" x14ac:dyDescent="0.75">
      <c r="A30" s="79" t="s">
        <v>125</v>
      </c>
      <c r="B30" s="4" t="s">
        <v>7</v>
      </c>
      <c r="C30" s="80"/>
      <c r="D30" s="73"/>
      <c r="E30" s="73"/>
      <c r="F30" s="74" t="s">
        <v>21</v>
      </c>
      <c r="G30" s="74"/>
      <c r="H30" s="75"/>
    </row>
    <row r="31" spans="1:8" ht="33" customHeight="1" x14ac:dyDescent="0.75">
      <c r="A31" s="79"/>
      <c r="B31" s="4" t="s">
        <v>8</v>
      </c>
      <c r="C31" s="72"/>
      <c r="D31" s="73"/>
      <c r="E31" s="73"/>
      <c r="F31" s="74" t="s">
        <v>21</v>
      </c>
      <c r="G31" s="74"/>
      <c r="H31" s="75"/>
    </row>
    <row r="32" spans="1:8" ht="33" customHeight="1" x14ac:dyDescent="0.75">
      <c r="A32" s="79"/>
      <c r="B32" s="4" t="s">
        <v>9</v>
      </c>
      <c r="C32" s="72">
        <f>C30*0%</f>
        <v>0</v>
      </c>
      <c r="D32" s="73"/>
      <c r="E32" s="73"/>
      <c r="F32" s="74" t="s">
        <v>21</v>
      </c>
      <c r="G32" s="74"/>
      <c r="H32" s="75"/>
    </row>
    <row r="33" spans="1:8" ht="33" customHeight="1" x14ac:dyDescent="0.75">
      <c r="A33" s="79"/>
      <c r="B33" s="4" t="s">
        <v>10</v>
      </c>
      <c r="C33" s="72">
        <f>C30*0%</f>
        <v>0</v>
      </c>
      <c r="D33" s="73"/>
      <c r="E33" s="73"/>
      <c r="F33" s="74" t="s">
        <v>21</v>
      </c>
      <c r="G33" s="74"/>
      <c r="H33" s="75"/>
    </row>
    <row r="34" spans="1:8" ht="33" customHeight="1" x14ac:dyDescent="0.75">
      <c r="A34" s="79"/>
      <c r="B34" s="4" t="s">
        <v>11</v>
      </c>
      <c r="C34" s="72"/>
      <c r="D34" s="73"/>
      <c r="E34" s="73"/>
      <c r="F34" s="74" t="s">
        <v>21</v>
      </c>
      <c r="G34" s="74"/>
      <c r="H34" s="75"/>
    </row>
    <row r="35" spans="1:8" ht="33" customHeight="1" x14ac:dyDescent="0.75">
      <c r="A35" s="79"/>
      <c r="B35" s="4" t="s">
        <v>12</v>
      </c>
      <c r="C35" s="72"/>
      <c r="D35" s="73"/>
      <c r="E35" s="73"/>
      <c r="F35" s="74" t="s">
        <v>21</v>
      </c>
      <c r="G35" s="74"/>
      <c r="H35" s="75"/>
    </row>
    <row r="36" spans="1:8" ht="33" customHeight="1" x14ac:dyDescent="0.75">
      <c r="A36" s="79"/>
      <c r="B36" s="4" t="s">
        <v>13</v>
      </c>
      <c r="C36" s="72">
        <f>H29</f>
        <v>29612.5</v>
      </c>
      <c r="D36" s="73"/>
      <c r="E36" s="73"/>
      <c r="F36" s="74" t="s">
        <v>21</v>
      </c>
      <c r="G36" s="74"/>
      <c r="H36" s="75"/>
    </row>
    <row r="37" spans="1:8" ht="33" customHeight="1" x14ac:dyDescent="0.75">
      <c r="A37" s="79"/>
      <c r="B37" s="81" t="s">
        <v>17</v>
      </c>
      <c r="C37" s="81"/>
      <c r="D37" s="81"/>
      <c r="E37" s="81"/>
      <c r="F37" s="81"/>
      <c r="G37" s="81"/>
      <c r="H37" s="81"/>
    </row>
    <row r="38" spans="1:8" ht="99.6" customHeight="1" x14ac:dyDescent="0.75">
      <c r="A38" s="79"/>
      <c r="B38" s="82" t="s">
        <v>18</v>
      </c>
      <c r="C38" s="82"/>
      <c r="D38" s="82"/>
      <c r="E38" s="82"/>
      <c r="F38" s="82"/>
      <c r="G38" s="82"/>
      <c r="H38" s="82"/>
    </row>
    <row r="39" spans="1:8" ht="90" customHeight="1" x14ac:dyDescent="0.75">
      <c r="A39" s="79"/>
      <c r="B39" s="82" t="s">
        <v>52</v>
      </c>
      <c r="C39" s="82"/>
      <c r="D39" s="82"/>
      <c r="E39" s="82"/>
      <c r="F39" s="82"/>
      <c r="G39" s="82"/>
      <c r="H39" s="82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topLeftCell="A19" zoomScale="84" zoomScaleNormal="84" zoomScaleSheetLayoutView="70" workbookViewId="0">
      <selection activeCell="H9" sqref="H9:H28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45371</v>
      </c>
      <c r="D3" s="97"/>
      <c r="E3" s="98"/>
      <c r="F3" s="10" t="s">
        <v>24</v>
      </c>
      <c r="G3" s="99" t="s">
        <v>124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45325</v>
      </c>
      <c r="H4" s="88"/>
    </row>
    <row r="5" spans="1:8" ht="34.9" customHeight="1" x14ac:dyDescent="0.75">
      <c r="A5" s="85" t="s">
        <v>1</v>
      </c>
      <c r="B5" s="86"/>
      <c r="C5" s="85" t="s">
        <v>123</v>
      </c>
      <c r="D5" s="87"/>
      <c r="E5" s="86"/>
      <c r="F5" s="10" t="s">
        <v>26</v>
      </c>
      <c r="G5" s="88">
        <v>45371</v>
      </c>
      <c r="H5" s="88"/>
    </row>
    <row r="6" spans="1:8" ht="33" customHeight="1" x14ac:dyDescent="0.75">
      <c r="A6" s="85" t="s">
        <v>2</v>
      </c>
      <c r="B6" s="86"/>
      <c r="C6" s="85">
        <v>18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138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s="19" customFormat="1" ht="33" customHeight="1" x14ac:dyDescent="0.75">
      <c r="A9" s="12">
        <v>1</v>
      </c>
      <c r="B9" s="11" t="s">
        <v>142</v>
      </c>
      <c r="C9" s="18"/>
      <c r="D9" s="13">
        <v>1</v>
      </c>
      <c r="E9" s="14">
        <v>2</v>
      </c>
      <c r="F9" s="14">
        <f>E9*D9</f>
        <v>2</v>
      </c>
      <c r="G9" s="14">
        <v>500</v>
      </c>
      <c r="H9" s="15">
        <f>G9*F9</f>
        <v>1000</v>
      </c>
    </row>
    <row r="10" spans="1:8" ht="35.25" x14ac:dyDescent="0.75">
      <c r="A10" s="12">
        <v>2</v>
      </c>
      <c r="B10" s="11" t="s">
        <v>143</v>
      </c>
      <c r="C10" s="18"/>
      <c r="D10" s="13">
        <v>1</v>
      </c>
      <c r="E10" s="14">
        <v>1</v>
      </c>
      <c r="F10" s="14">
        <f>D10*E10</f>
        <v>1</v>
      </c>
      <c r="G10" s="14">
        <v>11100</v>
      </c>
      <c r="H10" s="15">
        <f>G10*F10</f>
        <v>11100</v>
      </c>
    </row>
    <row r="11" spans="1:8" ht="35.25" x14ac:dyDescent="0.75">
      <c r="A11" s="12">
        <v>3</v>
      </c>
      <c r="B11" s="11" t="s">
        <v>144</v>
      </c>
      <c r="C11" s="18"/>
      <c r="D11" s="13">
        <v>1</v>
      </c>
      <c r="E11" s="14">
        <v>1.25</v>
      </c>
      <c r="F11" s="14">
        <f>E11*D11</f>
        <v>1.25</v>
      </c>
      <c r="G11" s="14">
        <v>3840</v>
      </c>
      <c r="H11" s="15">
        <f>G11*F11</f>
        <v>4800</v>
      </c>
    </row>
    <row r="12" spans="1:8" ht="35.25" x14ac:dyDescent="0.75">
      <c r="A12" s="12">
        <v>4</v>
      </c>
      <c r="B12" s="11" t="s">
        <v>145</v>
      </c>
      <c r="C12" s="18"/>
      <c r="D12" s="13">
        <v>1</v>
      </c>
      <c r="E12" s="14">
        <v>1</v>
      </c>
      <c r="F12" s="14">
        <f t="shared" ref="F12:F28" si="0">E12*D12</f>
        <v>1</v>
      </c>
      <c r="G12" s="14">
        <v>230</v>
      </c>
      <c r="H12" s="15">
        <f t="shared" ref="H12:H17" si="1">G12*F12</f>
        <v>230</v>
      </c>
    </row>
    <row r="13" spans="1:8" ht="35.25" x14ac:dyDescent="0.75">
      <c r="A13" s="12">
        <v>5</v>
      </c>
      <c r="B13" s="11" t="s">
        <v>146</v>
      </c>
      <c r="C13" s="18"/>
      <c r="D13" s="13">
        <v>1</v>
      </c>
      <c r="E13" s="14">
        <v>1</v>
      </c>
      <c r="F13" s="14">
        <f t="shared" si="0"/>
        <v>1</v>
      </c>
      <c r="G13" s="14">
        <v>580</v>
      </c>
      <c r="H13" s="15">
        <f t="shared" si="1"/>
        <v>580</v>
      </c>
    </row>
    <row r="14" spans="1:8" ht="35.25" x14ac:dyDescent="0.75">
      <c r="A14" s="12">
        <v>6</v>
      </c>
      <c r="B14" s="11" t="s">
        <v>147</v>
      </c>
      <c r="C14" s="18"/>
      <c r="D14" s="13">
        <v>1</v>
      </c>
      <c r="E14" s="14">
        <v>1</v>
      </c>
      <c r="F14" s="14">
        <v>2</v>
      </c>
      <c r="G14" s="14">
        <v>900</v>
      </c>
      <c r="H14" s="15">
        <f t="shared" si="1"/>
        <v>1800</v>
      </c>
    </row>
    <row r="15" spans="1:8" ht="35.25" x14ac:dyDescent="0.75">
      <c r="A15" s="12">
        <v>7</v>
      </c>
      <c r="B15" s="11" t="s">
        <v>144</v>
      </c>
      <c r="C15" s="18"/>
      <c r="D15" s="13">
        <v>1</v>
      </c>
      <c r="E15" s="14">
        <v>45</v>
      </c>
      <c r="F15" s="14">
        <f t="shared" si="0"/>
        <v>45</v>
      </c>
      <c r="G15" s="14">
        <v>30</v>
      </c>
      <c r="H15" s="15">
        <f t="shared" si="1"/>
        <v>1350</v>
      </c>
    </row>
    <row r="16" spans="1:8" ht="35.25" x14ac:dyDescent="0.75">
      <c r="A16" s="12">
        <v>8</v>
      </c>
      <c r="B16" s="11" t="s">
        <v>148</v>
      </c>
      <c r="C16" s="18"/>
      <c r="D16" s="13">
        <v>1</v>
      </c>
      <c r="E16" s="14">
        <v>1</v>
      </c>
      <c r="F16" s="14">
        <v>15</v>
      </c>
      <c r="G16" s="14">
        <v>26</v>
      </c>
      <c r="H16" s="15">
        <f t="shared" si="1"/>
        <v>390</v>
      </c>
    </row>
    <row r="17" spans="1:8" ht="35.25" x14ac:dyDescent="0.75">
      <c r="A17" s="12">
        <v>9</v>
      </c>
      <c r="B17" s="11" t="s">
        <v>149</v>
      </c>
      <c r="C17" s="18"/>
      <c r="D17" s="13">
        <v>1</v>
      </c>
      <c r="E17" s="14">
        <v>1</v>
      </c>
      <c r="F17" s="14">
        <f t="shared" si="0"/>
        <v>1</v>
      </c>
      <c r="G17" s="14">
        <v>290</v>
      </c>
      <c r="H17" s="15">
        <f t="shared" si="1"/>
        <v>290</v>
      </c>
    </row>
    <row r="18" spans="1:8" ht="35.25" x14ac:dyDescent="0.75">
      <c r="A18" s="12">
        <v>10</v>
      </c>
      <c r="B18" s="11" t="s">
        <v>150</v>
      </c>
      <c r="C18" s="18"/>
      <c r="D18" s="13">
        <v>1</v>
      </c>
      <c r="E18" s="14">
        <v>1</v>
      </c>
      <c r="F18" s="14">
        <f t="shared" si="0"/>
        <v>1</v>
      </c>
      <c r="G18" s="14">
        <v>550</v>
      </c>
      <c r="H18" s="15">
        <f t="shared" ref="H18:H28" si="2">G18*F18</f>
        <v>550</v>
      </c>
    </row>
    <row r="19" spans="1:8" ht="35.25" x14ac:dyDescent="0.75">
      <c r="A19" s="12">
        <v>11</v>
      </c>
      <c r="B19" s="11" t="s">
        <v>151</v>
      </c>
      <c r="C19" s="18"/>
      <c r="D19" s="13">
        <v>1</v>
      </c>
      <c r="E19" s="14">
        <v>1</v>
      </c>
      <c r="F19" s="14">
        <f t="shared" si="0"/>
        <v>1</v>
      </c>
      <c r="G19" s="7">
        <v>200</v>
      </c>
      <c r="H19" s="15">
        <f t="shared" si="2"/>
        <v>200</v>
      </c>
    </row>
    <row r="20" spans="1:8" ht="33" customHeight="1" x14ac:dyDescent="0.75">
      <c r="A20" s="12">
        <v>12</v>
      </c>
      <c r="B20" s="11" t="s">
        <v>152</v>
      </c>
      <c r="C20" s="18"/>
      <c r="D20" s="13">
        <v>1</v>
      </c>
      <c r="E20" s="14">
        <v>1</v>
      </c>
      <c r="F20" s="14">
        <f t="shared" si="0"/>
        <v>1</v>
      </c>
      <c r="G20" s="7">
        <v>565</v>
      </c>
      <c r="H20" s="15">
        <f t="shared" si="2"/>
        <v>565</v>
      </c>
    </row>
    <row r="21" spans="1:8" ht="33" customHeight="1" x14ac:dyDescent="0.75">
      <c r="A21" s="12">
        <v>13</v>
      </c>
      <c r="B21" s="11" t="s">
        <v>153</v>
      </c>
      <c r="C21" s="18"/>
      <c r="D21" s="13">
        <v>1</v>
      </c>
      <c r="E21" s="14">
        <v>1</v>
      </c>
      <c r="F21" s="14">
        <v>3</v>
      </c>
      <c r="G21" s="7">
        <v>530</v>
      </c>
      <c r="H21" s="15">
        <f t="shared" si="2"/>
        <v>1590</v>
      </c>
    </row>
    <row r="22" spans="1:8" ht="33" customHeight="1" x14ac:dyDescent="0.75">
      <c r="A22" s="12">
        <v>14</v>
      </c>
      <c r="B22" s="11" t="s">
        <v>154</v>
      </c>
      <c r="C22" s="18"/>
      <c r="D22" s="13">
        <v>1</v>
      </c>
      <c r="E22" s="14">
        <v>1</v>
      </c>
      <c r="F22" s="14">
        <f t="shared" si="0"/>
        <v>1</v>
      </c>
      <c r="G22" s="7">
        <v>100</v>
      </c>
      <c r="H22" s="15">
        <f t="shared" si="2"/>
        <v>100</v>
      </c>
    </row>
    <row r="23" spans="1:8" ht="33" customHeight="1" x14ac:dyDescent="0.75">
      <c r="A23" s="12">
        <v>15</v>
      </c>
      <c r="B23" s="11" t="s">
        <v>155</v>
      </c>
      <c r="C23" s="18"/>
      <c r="D23" s="13">
        <v>1</v>
      </c>
      <c r="E23" s="14">
        <v>1</v>
      </c>
      <c r="F23" s="14">
        <f t="shared" si="0"/>
        <v>1</v>
      </c>
      <c r="G23" s="7">
        <v>400</v>
      </c>
      <c r="H23" s="15">
        <f t="shared" si="2"/>
        <v>400</v>
      </c>
    </row>
    <row r="24" spans="1:8" ht="33" customHeight="1" x14ac:dyDescent="0.75">
      <c r="A24" s="12">
        <v>16</v>
      </c>
      <c r="B24" s="11" t="s">
        <v>156</v>
      </c>
      <c r="C24" s="18"/>
      <c r="D24" s="13">
        <v>1</v>
      </c>
      <c r="E24" s="14">
        <v>1</v>
      </c>
      <c r="F24" s="14">
        <f t="shared" si="0"/>
        <v>1</v>
      </c>
      <c r="G24" s="7">
        <v>4000</v>
      </c>
      <c r="H24" s="15">
        <f t="shared" si="2"/>
        <v>4000</v>
      </c>
    </row>
    <row r="25" spans="1:8" ht="33" customHeight="1" x14ac:dyDescent="0.75">
      <c r="A25" s="12">
        <v>17</v>
      </c>
      <c r="B25" s="11" t="s">
        <v>157</v>
      </c>
      <c r="C25" s="18">
        <v>45383</v>
      </c>
      <c r="D25" s="13">
        <v>1</v>
      </c>
      <c r="E25" s="14">
        <v>1</v>
      </c>
      <c r="F25" s="14">
        <f t="shared" si="0"/>
        <v>1</v>
      </c>
      <c r="G25" s="7">
        <v>500</v>
      </c>
      <c r="H25" s="15">
        <f t="shared" si="2"/>
        <v>500</v>
      </c>
    </row>
    <row r="26" spans="1:8" ht="33" customHeight="1" x14ac:dyDescent="0.75">
      <c r="A26" s="12">
        <v>18</v>
      </c>
      <c r="B26" s="11" t="s">
        <v>158</v>
      </c>
      <c r="C26" s="18">
        <v>45384</v>
      </c>
      <c r="D26" s="13">
        <v>1</v>
      </c>
      <c r="E26" s="14">
        <v>1</v>
      </c>
      <c r="F26" s="14">
        <v>2</v>
      </c>
      <c r="G26" s="7">
        <v>1000</v>
      </c>
      <c r="H26" s="15">
        <f t="shared" si="2"/>
        <v>2000</v>
      </c>
    </row>
    <row r="27" spans="1:8" ht="33" customHeight="1" x14ac:dyDescent="0.75">
      <c r="A27" s="12">
        <v>19</v>
      </c>
      <c r="B27" s="11" t="s">
        <v>157</v>
      </c>
      <c r="C27" s="18">
        <v>45385</v>
      </c>
      <c r="D27" s="13">
        <v>1</v>
      </c>
      <c r="E27" s="14">
        <v>1</v>
      </c>
      <c r="F27" s="14">
        <f t="shared" si="0"/>
        <v>1</v>
      </c>
      <c r="G27" s="7">
        <v>1000</v>
      </c>
      <c r="H27" s="15">
        <f t="shared" si="2"/>
        <v>1000</v>
      </c>
    </row>
    <row r="28" spans="1:8" ht="33" customHeight="1" x14ac:dyDescent="0.75">
      <c r="A28" s="12">
        <v>20</v>
      </c>
      <c r="B28" s="11" t="s">
        <v>159</v>
      </c>
      <c r="C28" s="18">
        <v>45386</v>
      </c>
      <c r="D28" s="13">
        <v>1</v>
      </c>
      <c r="E28" s="14">
        <v>1</v>
      </c>
      <c r="F28" s="14">
        <f t="shared" si="0"/>
        <v>1</v>
      </c>
      <c r="G28" s="7">
        <v>450</v>
      </c>
      <c r="H28" s="15">
        <f t="shared" si="2"/>
        <v>450</v>
      </c>
    </row>
    <row r="29" spans="1:8" ht="33" customHeight="1" x14ac:dyDescent="0.75">
      <c r="A29" s="76" t="s">
        <v>82</v>
      </c>
      <c r="B29" s="77"/>
      <c r="C29" s="77"/>
      <c r="D29" s="77"/>
      <c r="E29" s="77"/>
      <c r="F29" s="77"/>
      <c r="G29" s="78"/>
      <c r="H29" s="8">
        <f>SUM(H9:H28)</f>
        <v>32895</v>
      </c>
    </row>
    <row r="30" spans="1:8" ht="33" customHeight="1" x14ac:dyDescent="0.75">
      <c r="A30" s="79" t="s">
        <v>125</v>
      </c>
      <c r="B30" s="4" t="s">
        <v>7</v>
      </c>
      <c r="C30" s="80">
        <f>H29+'مستخلص (10)'!C30:E30</f>
        <v>89257.5</v>
      </c>
      <c r="D30" s="73"/>
      <c r="E30" s="73"/>
      <c r="F30" s="74" t="s">
        <v>21</v>
      </c>
      <c r="G30" s="74"/>
      <c r="H30" s="75"/>
    </row>
    <row r="31" spans="1:8" ht="33" customHeight="1" x14ac:dyDescent="0.75">
      <c r="A31" s="79"/>
      <c r="B31" s="4" t="s">
        <v>8</v>
      </c>
      <c r="C31" s="72"/>
      <c r="D31" s="73"/>
      <c r="E31" s="73"/>
      <c r="F31" s="74" t="s">
        <v>21</v>
      </c>
      <c r="G31" s="74"/>
      <c r="H31" s="75"/>
    </row>
    <row r="32" spans="1:8" ht="33" customHeight="1" x14ac:dyDescent="0.75">
      <c r="A32" s="79"/>
      <c r="B32" s="4" t="s">
        <v>9</v>
      </c>
      <c r="C32" s="72">
        <f>C30*0%</f>
        <v>0</v>
      </c>
      <c r="D32" s="73"/>
      <c r="E32" s="73"/>
      <c r="F32" s="74" t="s">
        <v>21</v>
      </c>
      <c r="G32" s="74"/>
      <c r="H32" s="75"/>
    </row>
    <row r="33" spans="1:8" ht="33" customHeight="1" x14ac:dyDescent="0.75">
      <c r="A33" s="79"/>
      <c r="B33" s="4" t="s">
        <v>10</v>
      </c>
      <c r="C33" s="72">
        <f>C30*0%</f>
        <v>0</v>
      </c>
      <c r="D33" s="73"/>
      <c r="E33" s="73"/>
      <c r="F33" s="74" t="s">
        <v>21</v>
      </c>
      <c r="G33" s="74"/>
      <c r="H33" s="75"/>
    </row>
    <row r="34" spans="1:8" ht="33" customHeight="1" x14ac:dyDescent="0.75">
      <c r="A34" s="79"/>
      <c r="B34" s="4" t="s">
        <v>11</v>
      </c>
      <c r="C34" s="72"/>
      <c r="D34" s="73"/>
      <c r="E34" s="73"/>
      <c r="F34" s="74" t="s">
        <v>21</v>
      </c>
      <c r="G34" s="74"/>
      <c r="H34" s="75"/>
    </row>
    <row r="35" spans="1:8" ht="33" customHeight="1" x14ac:dyDescent="0.75">
      <c r="A35" s="79"/>
      <c r="B35" s="4" t="s">
        <v>12</v>
      </c>
      <c r="C35" s="72">
        <f>'مستخلص (10)'!C36:E36</f>
        <v>56362.5</v>
      </c>
      <c r="D35" s="73"/>
      <c r="E35" s="73"/>
      <c r="F35" s="74" t="s">
        <v>21</v>
      </c>
      <c r="G35" s="74"/>
      <c r="H35" s="75"/>
    </row>
    <row r="36" spans="1:8" ht="33" customHeight="1" x14ac:dyDescent="0.75">
      <c r="A36" s="79"/>
      <c r="B36" s="4" t="s">
        <v>13</v>
      </c>
      <c r="C36" s="72">
        <f>C30-C31-C32-C33-C34-C35</f>
        <v>32895</v>
      </c>
      <c r="D36" s="73"/>
      <c r="E36" s="73"/>
      <c r="F36" s="74" t="s">
        <v>21</v>
      </c>
      <c r="G36" s="74"/>
      <c r="H36" s="75"/>
    </row>
    <row r="37" spans="1:8" ht="33" customHeight="1" x14ac:dyDescent="0.75">
      <c r="A37" s="79"/>
      <c r="B37" s="81" t="s">
        <v>17</v>
      </c>
      <c r="C37" s="81"/>
      <c r="D37" s="81"/>
      <c r="E37" s="81"/>
      <c r="F37" s="81"/>
      <c r="G37" s="81"/>
      <c r="H37" s="81"/>
    </row>
    <row r="38" spans="1:8" ht="99.6" customHeight="1" x14ac:dyDescent="0.75">
      <c r="A38" s="79"/>
      <c r="B38" s="82" t="s">
        <v>18</v>
      </c>
      <c r="C38" s="82"/>
      <c r="D38" s="82"/>
      <c r="E38" s="82"/>
      <c r="F38" s="82"/>
      <c r="G38" s="82"/>
      <c r="H38" s="82"/>
    </row>
    <row r="39" spans="1:8" ht="90" customHeight="1" x14ac:dyDescent="0.75">
      <c r="A39" s="79"/>
      <c r="B39" s="82" t="s">
        <v>52</v>
      </c>
      <c r="C39" s="82"/>
      <c r="D39" s="82"/>
      <c r="E39" s="82"/>
      <c r="F39" s="82"/>
      <c r="G39" s="82"/>
      <c r="H39" s="82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H9" sqref="H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45386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45385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45386</v>
      </c>
      <c r="H5" s="88"/>
    </row>
    <row r="6" spans="1:8" ht="33" customHeight="1" x14ac:dyDescent="0.75">
      <c r="A6" s="85" t="s">
        <v>2</v>
      </c>
      <c r="B6" s="86"/>
      <c r="C6" s="85">
        <v>17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67</v>
      </c>
      <c r="E8" s="9" t="s">
        <v>68</v>
      </c>
      <c r="F8" s="9" t="s">
        <v>6</v>
      </c>
      <c r="G8" s="84"/>
      <c r="H8" s="84"/>
    </row>
    <row r="9" spans="1:8" ht="76.5" x14ac:dyDescent="0.75">
      <c r="A9" s="12">
        <v>1</v>
      </c>
      <c r="B9" s="11" t="s">
        <v>122</v>
      </c>
      <c r="C9" s="6"/>
      <c r="D9" s="13">
        <v>97.63</v>
      </c>
      <c r="E9" s="14">
        <v>0.7</v>
      </c>
      <c r="F9" s="14">
        <f>D9*E9</f>
        <v>68.340999999999994</v>
      </c>
      <c r="G9" s="14">
        <v>575</v>
      </c>
      <c r="H9" s="68">
        <f t="shared" ref="H9:H14" si="0">G9*F9</f>
        <v>39296.074999999997</v>
      </c>
    </row>
    <row r="10" spans="1:8" ht="76.5" x14ac:dyDescent="0.75">
      <c r="A10" s="12">
        <v>2</v>
      </c>
      <c r="B10" s="11" t="s">
        <v>122</v>
      </c>
      <c r="C10" s="6"/>
      <c r="D10" s="13">
        <v>21.13</v>
      </c>
      <c r="E10" s="14">
        <v>0.4</v>
      </c>
      <c r="F10" s="14">
        <f>E10*D10</f>
        <v>8.452</v>
      </c>
      <c r="G10" s="14">
        <v>575</v>
      </c>
      <c r="H10" s="68">
        <f t="shared" si="0"/>
        <v>4859.8999999999996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44155.974999999999</v>
      </c>
    </row>
    <row r="21" spans="1:8" ht="33" customHeight="1" x14ac:dyDescent="0.75">
      <c r="A21" s="79" t="s">
        <v>70</v>
      </c>
      <c r="B21" s="4" t="s">
        <v>7</v>
      </c>
      <c r="C21" s="80">
        <f>H20+'مستخلص (11)'!C21:E21</f>
        <v>55027.974999999999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f>H20*0.3</f>
        <v>13246.7925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9500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v>30000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45383</v>
      </c>
      <c r="D3" s="97"/>
      <c r="E3" s="98"/>
      <c r="F3" s="10" t="s">
        <v>24</v>
      </c>
      <c r="G3" s="99" t="s">
        <v>83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45383</v>
      </c>
      <c r="H4" s="88"/>
    </row>
    <row r="5" spans="1:8" ht="34.9" customHeight="1" x14ac:dyDescent="0.75">
      <c r="A5" s="85" t="s">
        <v>1</v>
      </c>
      <c r="B5" s="86"/>
      <c r="C5" s="85" t="s">
        <v>57</v>
      </c>
      <c r="D5" s="87"/>
      <c r="E5" s="86"/>
      <c r="F5" s="10" t="s">
        <v>26</v>
      </c>
      <c r="G5" s="88">
        <v>45383</v>
      </c>
      <c r="H5" s="88"/>
    </row>
    <row r="6" spans="1:8" ht="33" customHeight="1" x14ac:dyDescent="0.75">
      <c r="A6" s="85" t="s">
        <v>2</v>
      </c>
      <c r="B6" s="86"/>
      <c r="C6" s="85">
        <v>16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84</v>
      </c>
      <c r="C9" s="6"/>
      <c r="D9" s="13"/>
      <c r="E9" s="14"/>
      <c r="F9" s="14">
        <f>E9</f>
        <v>0</v>
      </c>
      <c r="G9" s="14"/>
      <c r="H9" s="15">
        <f t="shared" ref="H9:H14" si="0">G9*F9</f>
        <v>0</v>
      </c>
    </row>
    <row r="10" spans="1:8" ht="51" x14ac:dyDescent="0.75">
      <c r="A10" s="12">
        <v>2</v>
      </c>
      <c r="B10" s="11" t="s">
        <v>85</v>
      </c>
      <c r="C10" s="6"/>
      <c r="D10" s="13"/>
      <c r="E10" s="14"/>
      <c r="F10" s="14">
        <f>E10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0</v>
      </c>
    </row>
    <row r="21" spans="1:8" ht="33" customHeight="1" x14ac:dyDescent="0.75">
      <c r="A21" s="79" t="s">
        <v>86</v>
      </c>
      <c r="B21" s="4" t="s">
        <v>7</v>
      </c>
      <c r="C21" s="80">
        <f>H20</f>
        <v>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0" zoomScale="84" zoomScaleNormal="84" zoomScaleSheetLayoutView="70" workbookViewId="0">
      <selection activeCell="H9" sqref="H9:H11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45407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45407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45407</v>
      </c>
      <c r="H5" s="88"/>
    </row>
    <row r="6" spans="1:8" ht="33" customHeight="1" x14ac:dyDescent="0.75">
      <c r="A6" s="85" t="s">
        <v>2</v>
      </c>
      <c r="B6" s="86"/>
      <c r="C6" s="85">
        <v>42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274</v>
      </c>
      <c r="E8" s="9" t="s">
        <v>275</v>
      </c>
      <c r="F8" s="9" t="s">
        <v>74</v>
      </c>
      <c r="G8" s="84"/>
      <c r="H8" s="84"/>
    </row>
    <row r="9" spans="1:8" ht="102" x14ac:dyDescent="0.75">
      <c r="A9" s="12">
        <v>1</v>
      </c>
      <c r="B9" s="11" t="s">
        <v>293</v>
      </c>
      <c r="C9" s="6"/>
      <c r="D9" s="13">
        <v>7.35</v>
      </c>
      <c r="E9" s="14">
        <v>1.5</v>
      </c>
      <c r="F9" s="14">
        <f>E9*D9</f>
        <v>11.024999999999999</v>
      </c>
      <c r="G9" s="14">
        <v>575</v>
      </c>
      <c r="H9" s="15">
        <f t="shared" ref="H9:H14" si="0">G9*F9</f>
        <v>6339.3749999999991</v>
      </c>
    </row>
    <row r="10" spans="1:8" ht="102" x14ac:dyDescent="0.75">
      <c r="A10" s="12">
        <v>2</v>
      </c>
      <c r="B10" s="11" t="s">
        <v>293</v>
      </c>
      <c r="C10" s="6"/>
      <c r="D10" s="13">
        <v>3.2</v>
      </c>
      <c r="E10" s="14">
        <v>1.7</v>
      </c>
      <c r="F10" s="14">
        <f>E10*D10</f>
        <v>5.44</v>
      </c>
      <c r="G10" s="14">
        <v>575</v>
      </c>
      <c r="H10" s="15">
        <f t="shared" si="0"/>
        <v>3128</v>
      </c>
    </row>
    <row r="11" spans="1:8" ht="102" x14ac:dyDescent="0.75">
      <c r="A11" s="12">
        <v>3</v>
      </c>
      <c r="B11" s="11" t="s">
        <v>293</v>
      </c>
      <c r="C11" s="6"/>
      <c r="D11" s="13">
        <v>7.27</v>
      </c>
      <c r="E11" s="14">
        <v>0.3</v>
      </c>
      <c r="F11" s="14">
        <f>E11*D11</f>
        <v>2.1809999999999996</v>
      </c>
      <c r="G11" s="14">
        <v>575</v>
      </c>
      <c r="H11" s="15">
        <f t="shared" si="0"/>
        <v>1254.0749999999998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10721.45</v>
      </c>
    </row>
    <row r="21" spans="1:8" ht="33" customHeight="1" x14ac:dyDescent="0.75">
      <c r="A21" s="79" t="s">
        <v>70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v>1721.45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9000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E9" sqref="E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45383</v>
      </c>
      <c r="D3" s="97"/>
      <c r="E3" s="98"/>
      <c r="F3" s="10" t="s">
        <v>24</v>
      </c>
      <c r="G3" s="99" t="s">
        <v>81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45383</v>
      </c>
      <c r="H4" s="88"/>
    </row>
    <row r="5" spans="1:8" ht="34.9" customHeight="1" x14ac:dyDescent="0.75">
      <c r="A5" s="85" t="s">
        <v>1</v>
      </c>
      <c r="B5" s="86"/>
      <c r="C5" s="85" t="s">
        <v>57</v>
      </c>
      <c r="D5" s="87"/>
      <c r="E5" s="86"/>
      <c r="F5" s="10" t="s">
        <v>26</v>
      </c>
      <c r="G5" s="88">
        <v>45383</v>
      </c>
      <c r="H5" s="88"/>
    </row>
    <row r="6" spans="1:8" ht="33" customHeight="1" x14ac:dyDescent="0.75">
      <c r="A6" s="85" t="s">
        <v>2</v>
      </c>
      <c r="B6" s="86"/>
      <c r="C6" s="85">
        <v>15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6"/>
      <c r="D9" s="13"/>
      <c r="E9" s="14">
        <v>20</v>
      </c>
      <c r="F9" s="14">
        <f>E9*D9</f>
        <v>0</v>
      </c>
      <c r="G9" s="14">
        <v>70</v>
      </c>
      <c r="H9" s="15">
        <f>G9*F9</f>
        <v>0</v>
      </c>
    </row>
    <row r="10" spans="1:8" ht="35.25" x14ac:dyDescent="0.75">
      <c r="A10" s="12">
        <v>2</v>
      </c>
      <c r="B10" s="11"/>
      <c r="C10" s="6"/>
      <c r="D10" s="13"/>
      <c r="E10" s="14" t="s">
        <v>82</v>
      </c>
      <c r="F10" s="14" t="str">
        <f>E10</f>
        <v>.</v>
      </c>
      <c r="G10" s="14"/>
      <c r="H10" s="15"/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0</v>
      </c>
    </row>
    <row r="21" spans="1:8" ht="33" customHeight="1" x14ac:dyDescent="0.75">
      <c r="A21" s="79" t="s">
        <v>56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17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45383</v>
      </c>
      <c r="D3" s="97"/>
      <c r="E3" s="98"/>
      <c r="F3" s="10" t="s">
        <v>24</v>
      </c>
      <c r="G3" s="99" t="s">
        <v>81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45383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45383</v>
      </c>
      <c r="H5" s="88"/>
    </row>
    <row r="6" spans="1:8" ht="33" customHeight="1" x14ac:dyDescent="0.75">
      <c r="A6" s="85" t="s">
        <v>2</v>
      </c>
      <c r="B6" s="86"/>
      <c r="C6" s="85">
        <v>14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6"/>
      <c r="D9" s="13">
        <v>18</v>
      </c>
      <c r="E9" s="14">
        <v>20</v>
      </c>
      <c r="F9" s="14">
        <f>E9*D9</f>
        <v>360</v>
      </c>
      <c r="G9" s="14">
        <v>70</v>
      </c>
      <c r="H9" s="15">
        <f>G9*F9</f>
        <v>25200</v>
      </c>
    </row>
    <row r="10" spans="1:8" ht="35.25" x14ac:dyDescent="0.75">
      <c r="A10" s="12">
        <v>2</v>
      </c>
      <c r="B10" s="11"/>
      <c r="C10" s="6"/>
      <c r="D10" s="13"/>
      <c r="E10" s="14" t="s">
        <v>82</v>
      </c>
      <c r="F10" s="14" t="str">
        <f>E10</f>
        <v>.</v>
      </c>
      <c r="G10" s="14"/>
      <c r="H10" s="15"/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25200</v>
      </c>
    </row>
    <row r="21" spans="1:8" ht="33" customHeight="1" x14ac:dyDescent="0.75">
      <c r="A21" s="79" t="s">
        <v>56</v>
      </c>
      <c r="B21" s="4" t="s">
        <v>7</v>
      </c>
      <c r="C21" s="80">
        <f>H20+'مستخلص (12)'!C21:E21</f>
        <v>91000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91000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25200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45382</v>
      </c>
      <c r="D3" s="97"/>
      <c r="E3" s="98"/>
      <c r="F3" s="10" t="s">
        <v>24</v>
      </c>
      <c r="G3" s="99" t="s">
        <v>77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45382</v>
      </c>
      <c r="H4" s="88"/>
    </row>
    <row r="5" spans="1:8" ht="34.9" customHeight="1" x14ac:dyDescent="0.75">
      <c r="A5" s="85" t="s">
        <v>1</v>
      </c>
      <c r="B5" s="86"/>
      <c r="C5" s="85" t="s">
        <v>76</v>
      </c>
      <c r="D5" s="87"/>
      <c r="E5" s="86"/>
      <c r="F5" s="10" t="s">
        <v>26</v>
      </c>
      <c r="G5" s="88">
        <v>45382</v>
      </c>
      <c r="H5" s="88"/>
    </row>
    <row r="6" spans="1:8" ht="33" customHeight="1" x14ac:dyDescent="0.75">
      <c r="A6" s="85" t="s">
        <v>2</v>
      </c>
      <c r="B6" s="86"/>
      <c r="C6" s="85">
        <v>13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35.25" x14ac:dyDescent="0.75">
      <c r="A9" s="12">
        <v>1</v>
      </c>
      <c r="B9" s="11" t="s">
        <v>78</v>
      </c>
      <c r="C9" s="6"/>
      <c r="D9" s="13"/>
      <c r="E9" s="14">
        <v>1</v>
      </c>
      <c r="F9" s="14">
        <f>E9</f>
        <v>1</v>
      </c>
      <c r="G9" s="14">
        <v>41400</v>
      </c>
      <c r="H9" s="15">
        <f t="shared" ref="H9:H14" si="0">G9*F9</f>
        <v>41400</v>
      </c>
    </row>
    <row r="10" spans="1:8" ht="51" x14ac:dyDescent="0.75">
      <c r="A10" s="12">
        <v>2</v>
      </c>
      <c r="B10" s="11" t="s">
        <v>79</v>
      </c>
      <c r="C10" s="6"/>
      <c r="D10" s="13"/>
      <c r="E10" s="14">
        <v>7.7149999999999999</v>
      </c>
      <c r="F10" s="14">
        <f>E10</f>
        <v>7.7149999999999999</v>
      </c>
      <c r="G10" s="14">
        <v>38300</v>
      </c>
      <c r="H10" s="15">
        <f t="shared" si="0"/>
        <v>295484.5</v>
      </c>
    </row>
    <row r="11" spans="1:8" ht="51" x14ac:dyDescent="0.75">
      <c r="A11" s="12">
        <v>3</v>
      </c>
      <c r="B11" s="11" t="s">
        <v>80</v>
      </c>
      <c r="C11" s="6"/>
      <c r="D11" s="13"/>
      <c r="E11" s="14">
        <v>1.0900000000000001</v>
      </c>
      <c r="F11" s="14">
        <f>E11</f>
        <v>1.0900000000000001</v>
      </c>
      <c r="G11" s="14">
        <v>44150</v>
      </c>
      <c r="H11" s="15">
        <f t="shared" si="0"/>
        <v>48123.5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385008</v>
      </c>
    </row>
    <row r="21" spans="1:8" ht="33" customHeight="1" x14ac:dyDescent="0.75">
      <c r="A21" s="79" t="s">
        <v>77</v>
      </c>
      <c r="B21" s="4" t="s">
        <v>7</v>
      </c>
      <c r="C21" s="80">
        <f>H20</f>
        <v>385008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385008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385008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45380</v>
      </c>
      <c r="D3" s="97"/>
      <c r="E3" s="98"/>
      <c r="F3" s="10" t="s">
        <v>24</v>
      </c>
      <c r="G3" s="99" t="s">
        <v>81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45380</v>
      </c>
      <c r="H4" s="88"/>
    </row>
    <row r="5" spans="1:8" ht="34.9" customHeight="1" x14ac:dyDescent="0.75">
      <c r="A5" s="85" t="s">
        <v>1</v>
      </c>
      <c r="B5" s="86"/>
      <c r="C5" s="85" t="s">
        <v>72</v>
      </c>
      <c r="D5" s="87"/>
      <c r="E5" s="86"/>
      <c r="F5" s="10" t="s">
        <v>26</v>
      </c>
      <c r="G5" s="88">
        <v>45380</v>
      </c>
      <c r="H5" s="88"/>
    </row>
    <row r="6" spans="1:8" ht="33" customHeight="1" x14ac:dyDescent="0.75">
      <c r="A6" s="85" t="s">
        <v>2</v>
      </c>
      <c r="B6" s="86"/>
      <c r="C6" s="85">
        <v>12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6"/>
      <c r="D9" s="13">
        <v>25</v>
      </c>
      <c r="E9" s="14">
        <v>20</v>
      </c>
      <c r="F9" s="14">
        <f>D9*E9</f>
        <v>500</v>
      </c>
      <c r="G9" s="14">
        <v>70</v>
      </c>
      <c r="H9" s="15">
        <f t="shared" ref="H9:H14" si="0">G9*F9</f>
        <v>35000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35000</v>
      </c>
    </row>
    <row r="21" spans="1:8" ht="33" customHeight="1" x14ac:dyDescent="0.75">
      <c r="A21" s="79" t="s">
        <v>56</v>
      </c>
      <c r="B21" s="4" t="s">
        <v>7</v>
      </c>
      <c r="C21" s="80">
        <f>H20+'مستخلص (7)'!C21:E21</f>
        <v>65800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H20+'مستخلص (6)'!H20</f>
        <v>49840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35000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45379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45378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45379</v>
      </c>
      <c r="H5" s="88"/>
    </row>
    <row r="6" spans="1:8" ht="33" customHeight="1" x14ac:dyDescent="0.75">
      <c r="A6" s="85" t="s">
        <v>2</v>
      </c>
      <c r="B6" s="86"/>
      <c r="C6" s="85">
        <v>11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67</v>
      </c>
      <c r="E8" s="9" t="s">
        <v>68</v>
      </c>
      <c r="F8" s="9" t="s">
        <v>6</v>
      </c>
      <c r="G8" s="84"/>
      <c r="H8" s="84"/>
    </row>
    <row r="9" spans="1:8" ht="76.5" x14ac:dyDescent="0.75">
      <c r="A9" s="12">
        <v>1</v>
      </c>
      <c r="B9" s="11" t="s">
        <v>69</v>
      </c>
      <c r="C9" s="6"/>
      <c r="D9" s="13">
        <v>151</v>
      </c>
      <c r="E9" s="14">
        <v>0.3</v>
      </c>
      <c r="F9" s="14">
        <f>D9*E9</f>
        <v>45.3</v>
      </c>
      <c r="G9" s="14">
        <v>240</v>
      </c>
      <c r="H9" s="15">
        <f t="shared" ref="H9:H14" si="0">G9*F9</f>
        <v>10872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10872</v>
      </c>
    </row>
    <row r="21" spans="1:8" ht="33" customHeight="1" x14ac:dyDescent="0.75">
      <c r="A21" s="79" t="s">
        <v>70</v>
      </c>
      <c r="B21" s="4" t="s">
        <v>7</v>
      </c>
      <c r="C21" s="80">
        <f>H20</f>
        <v>10872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v>1372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C21-C22-C23-C24-C25-C26</f>
        <v>9500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zoomScale="84" zoomScaleNormal="84" zoomScaleSheetLayoutView="70" workbookViewId="0">
      <selection activeCell="C26" sqref="C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8.42578125" style="1" bestFit="1" customWidth="1"/>
    <col min="4" max="6" width="19.710937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45371</v>
      </c>
      <c r="D3" s="97"/>
      <c r="E3" s="98"/>
      <c r="F3" s="10" t="s">
        <v>24</v>
      </c>
      <c r="G3" s="99" t="s">
        <v>124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45325</v>
      </c>
      <c r="H4" s="88"/>
    </row>
    <row r="5" spans="1:8" ht="34.9" customHeight="1" x14ac:dyDescent="0.75">
      <c r="A5" s="85" t="s">
        <v>1</v>
      </c>
      <c r="B5" s="86"/>
      <c r="C5" s="85" t="s">
        <v>123</v>
      </c>
      <c r="D5" s="87"/>
      <c r="E5" s="86"/>
      <c r="F5" s="10" t="s">
        <v>26</v>
      </c>
      <c r="G5" s="88">
        <v>45371</v>
      </c>
      <c r="H5" s="88"/>
    </row>
    <row r="6" spans="1:8" ht="33" customHeight="1" x14ac:dyDescent="0.75">
      <c r="A6" s="85" t="s">
        <v>2</v>
      </c>
      <c r="B6" s="86"/>
      <c r="C6" s="85">
        <v>10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138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s="19" customFormat="1" ht="33" customHeight="1" x14ac:dyDescent="0.75">
      <c r="A9" s="12">
        <v>1</v>
      </c>
      <c r="B9" s="11" t="s">
        <v>139</v>
      </c>
      <c r="C9" s="18">
        <v>45326</v>
      </c>
      <c r="D9" s="13">
        <v>1</v>
      </c>
      <c r="E9" s="14">
        <v>1</v>
      </c>
      <c r="F9" s="14">
        <f>E9*D9</f>
        <v>1</v>
      </c>
      <c r="G9" s="14">
        <v>6250</v>
      </c>
      <c r="H9" s="15">
        <f>G9*F9</f>
        <v>6250</v>
      </c>
    </row>
    <row r="10" spans="1:8" ht="35.25" x14ac:dyDescent="0.75">
      <c r="A10" s="12">
        <v>2</v>
      </c>
      <c r="B10" s="11" t="s">
        <v>126</v>
      </c>
      <c r="C10" s="18">
        <v>45326</v>
      </c>
      <c r="D10" s="13">
        <v>1</v>
      </c>
      <c r="E10" s="14">
        <v>1</v>
      </c>
      <c r="F10" s="14">
        <f>D10*E10</f>
        <v>1</v>
      </c>
      <c r="G10" s="14">
        <v>7000</v>
      </c>
      <c r="H10" s="15">
        <f>G10*F10</f>
        <v>7000</v>
      </c>
    </row>
    <row r="11" spans="1:8" ht="35.25" x14ac:dyDescent="0.75">
      <c r="A11" s="12">
        <v>3</v>
      </c>
      <c r="B11" s="11" t="s">
        <v>127</v>
      </c>
      <c r="C11" s="18">
        <v>45326</v>
      </c>
      <c r="D11" s="13">
        <v>1</v>
      </c>
      <c r="E11" s="14">
        <v>1</v>
      </c>
      <c r="F11" s="14">
        <f>E11*D11</f>
        <v>1</v>
      </c>
      <c r="G11" s="14">
        <v>450</v>
      </c>
      <c r="H11" s="15">
        <f>G11*F11</f>
        <v>450</v>
      </c>
    </row>
    <row r="12" spans="1:8" ht="35.25" x14ac:dyDescent="0.75">
      <c r="A12" s="12">
        <v>4</v>
      </c>
      <c r="B12" s="11" t="s">
        <v>128</v>
      </c>
      <c r="C12" s="18">
        <v>45326</v>
      </c>
      <c r="D12" s="13">
        <v>1</v>
      </c>
      <c r="E12" s="14">
        <v>1</v>
      </c>
      <c r="F12" s="14">
        <f t="shared" ref="F12:F28" si="0">E12*D12</f>
        <v>1</v>
      </c>
      <c r="G12" s="14">
        <v>5000</v>
      </c>
      <c r="H12" s="15">
        <f>G12*F12</f>
        <v>5000</v>
      </c>
    </row>
    <row r="13" spans="1:8" ht="35.25" x14ac:dyDescent="0.75">
      <c r="A13" s="12">
        <v>5</v>
      </c>
      <c r="B13" s="11" t="s">
        <v>140</v>
      </c>
      <c r="C13" s="18">
        <v>45326</v>
      </c>
      <c r="D13" s="13">
        <v>1</v>
      </c>
      <c r="E13" s="14">
        <v>2</v>
      </c>
      <c r="F13" s="14">
        <f t="shared" si="0"/>
        <v>2</v>
      </c>
      <c r="G13" s="14">
        <v>1850</v>
      </c>
      <c r="H13" s="15">
        <f t="shared" ref="H13:H18" si="1">G13*F13</f>
        <v>3700</v>
      </c>
    </row>
    <row r="14" spans="1:8" ht="35.25" x14ac:dyDescent="0.75">
      <c r="A14" s="12">
        <v>6</v>
      </c>
      <c r="B14" s="11" t="s">
        <v>141</v>
      </c>
      <c r="C14" s="18">
        <v>45326</v>
      </c>
      <c r="D14" s="13">
        <v>1</v>
      </c>
      <c r="E14" s="14">
        <v>1</v>
      </c>
      <c r="F14" s="14">
        <f t="shared" si="0"/>
        <v>1</v>
      </c>
      <c r="G14" s="14">
        <v>1000</v>
      </c>
      <c r="H14" s="15">
        <f t="shared" si="1"/>
        <v>1000</v>
      </c>
    </row>
    <row r="15" spans="1:8" ht="35.25" x14ac:dyDescent="0.75">
      <c r="A15" s="12">
        <v>7</v>
      </c>
      <c r="B15" s="11" t="s">
        <v>129</v>
      </c>
      <c r="C15" s="18">
        <v>45326</v>
      </c>
      <c r="D15" s="13">
        <v>1</v>
      </c>
      <c r="E15" s="14">
        <v>11.5</v>
      </c>
      <c r="F15" s="14">
        <f t="shared" si="0"/>
        <v>11.5</v>
      </c>
      <c r="G15" s="14">
        <v>350</v>
      </c>
      <c r="H15" s="15">
        <f t="shared" si="1"/>
        <v>4025</v>
      </c>
    </row>
    <row r="16" spans="1:8" ht="35.25" x14ac:dyDescent="0.75">
      <c r="A16" s="12">
        <v>8</v>
      </c>
      <c r="B16" s="11" t="s">
        <v>130</v>
      </c>
      <c r="C16" s="18">
        <v>45343</v>
      </c>
      <c r="D16" s="13">
        <v>1</v>
      </c>
      <c r="E16" s="14">
        <v>1</v>
      </c>
      <c r="F16" s="14">
        <f t="shared" si="0"/>
        <v>1</v>
      </c>
      <c r="G16" s="14">
        <v>150</v>
      </c>
      <c r="H16" s="15">
        <f t="shared" si="1"/>
        <v>150</v>
      </c>
    </row>
    <row r="17" spans="1:8" ht="35.25" x14ac:dyDescent="0.75">
      <c r="A17" s="12">
        <v>9</v>
      </c>
      <c r="B17" s="11" t="s">
        <v>131</v>
      </c>
      <c r="C17" s="18">
        <v>45344</v>
      </c>
      <c r="D17" s="13">
        <v>1</v>
      </c>
      <c r="E17" s="14">
        <v>1</v>
      </c>
      <c r="F17" s="14">
        <f t="shared" si="0"/>
        <v>1</v>
      </c>
      <c r="G17" s="14">
        <v>1000</v>
      </c>
      <c r="H17" s="15">
        <f t="shared" si="1"/>
        <v>1000</v>
      </c>
    </row>
    <row r="18" spans="1:8" ht="35.25" x14ac:dyDescent="0.75">
      <c r="A18" s="12">
        <v>10</v>
      </c>
      <c r="B18" s="11" t="s">
        <v>132</v>
      </c>
      <c r="C18" s="18">
        <v>45345</v>
      </c>
      <c r="D18" s="13">
        <v>1</v>
      </c>
      <c r="E18" s="14">
        <v>3</v>
      </c>
      <c r="F18" s="14">
        <f t="shared" si="0"/>
        <v>3</v>
      </c>
      <c r="G18" s="14">
        <v>350</v>
      </c>
      <c r="H18" s="15">
        <f t="shared" si="1"/>
        <v>1050</v>
      </c>
    </row>
    <row r="19" spans="1:8" ht="35.25" x14ac:dyDescent="0.75">
      <c r="A19" s="12">
        <v>11</v>
      </c>
      <c r="B19" s="11" t="s">
        <v>133</v>
      </c>
      <c r="C19" s="18">
        <v>45346</v>
      </c>
      <c r="D19" s="13">
        <v>1</v>
      </c>
      <c r="E19" s="14">
        <v>1</v>
      </c>
      <c r="F19" s="14">
        <f t="shared" si="0"/>
        <v>1</v>
      </c>
      <c r="G19" s="14">
        <v>1000</v>
      </c>
      <c r="H19" s="15">
        <f t="shared" ref="H19:H28" si="2">G19*F19</f>
        <v>1000</v>
      </c>
    </row>
    <row r="20" spans="1:8" ht="35.25" x14ac:dyDescent="0.75">
      <c r="A20" s="12">
        <v>12</v>
      </c>
      <c r="B20" s="11" t="s">
        <v>134</v>
      </c>
      <c r="C20" s="18">
        <v>45347</v>
      </c>
      <c r="D20" s="13">
        <v>1</v>
      </c>
      <c r="E20" s="7">
        <v>8</v>
      </c>
      <c r="F20" s="14">
        <f t="shared" si="0"/>
        <v>8</v>
      </c>
      <c r="G20" s="7">
        <v>350</v>
      </c>
      <c r="H20" s="15">
        <f t="shared" si="2"/>
        <v>2800</v>
      </c>
    </row>
    <row r="21" spans="1:8" ht="33" customHeight="1" x14ac:dyDescent="0.75">
      <c r="A21" s="12">
        <v>13</v>
      </c>
      <c r="B21" s="5" t="s">
        <v>135</v>
      </c>
      <c r="C21" s="18">
        <v>45348</v>
      </c>
      <c r="D21" s="13">
        <v>1</v>
      </c>
      <c r="E21" s="7">
        <v>1</v>
      </c>
      <c r="F21" s="14">
        <f t="shared" si="0"/>
        <v>1</v>
      </c>
      <c r="G21" s="7">
        <v>9000</v>
      </c>
      <c r="H21" s="15">
        <f t="shared" si="2"/>
        <v>9000</v>
      </c>
    </row>
    <row r="22" spans="1:8" ht="33" customHeight="1" x14ac:dyDescent="0.75">
      <c r="A22" s="12">
        <v>14</v>
      </c>
      <c r="B22" s="5" t="s">
        <v>134</v>
      </c>
      <c r="C22" s="18">
        <v>45349</v>
      </c>
      <c r="D22" s="13">
        <v>1</v>
      </c>
      <c r="E22" s="7">
        <v>2.5</v>
      </c>
      <c r="F22" s="14">
        <f t="shared" si="0"/>
        <v>2.5</v>
      </c>
      <c r="G22" s="7">
        <v>350</v>
      </c>
      <c r="H22" s="15">
        <f t="shared" si="2"/>
        <v>875</v>
      </c>
    </row>
    <row r="23" spans="1:8" ht="33" customHeight="1" x14ac:dyDescent="0.75">
      <c r="A23" s="12">
        <v>15</v>
      </c>
      <c r="B23" s="5" t="s">
        <v>134</v>
      </c>
      <c r="C23" s="18">
        <v>45353</v>
      </c>
      <c r="D23" s="13">
        <v>1</v>
      </c>
      <c r="E23" s="7">
        <v>4.25</v>
      </c>
      <c r="F23" s="14">
        <f t="shared" si="0"/>
        <v>4.25</v>
      </c>
      <c r="G23" s="7">
        <v>350</v>
      </c>
      <c r="H23" s="15">
        <f t="shared" si="2"/>
        <v>1487.5</v>
      </c>
    </row>
    <row r="24" spans="1:8" ht="33" customHeight="1" x14ac:dyDescent="0.75">
      <c r="A24" s="12">
        <v>16</v>
      </c>
      <c r="B24" s="5" t="s">
        <v>134</v>
      </c>
      <c r="C24" s="18">
        <v>45354</v>
      </c>
      <c r="D24" s="13">
        <v>1</v>
      </c>
      <c r="E24" s="7">
        <v>3.5</v>
      </c>
      <c r="F24" s="14">
        <f t="shared" si="0"/>
        <v>3.5</v>
      </c>
      <c r="G24" s="7">
        <v>350</v>
      </c>
      <c r="H24" s="15">
        <f t="shared" si="2"/>
        <v>1225</v>
      </c>
    </row>
    <row r="25" spans="1:8" ht="33" customHeight="1" x14ac:dyDescent="0.75">
      <c r="A25" s="12">
        <v>17</v>
      </c>
      <c r="B25" s="5" t="s">
        <v>136</v>
      </c>
      <c r="C25" s="18">
        <v>45354</v>
      </c>
      <c r="D25" s="13">
        <v>1</v>
      </c>
      <c r="E25" s="7">
        <v>1</v>
      </c>
      <c r="F25" s="14">
        <f t="shared" si="0"/>
        <v>1</v>
      </c>
      <c r="G25" s="7">
        <v>2300</v>
      </c>
      <c r="H25" s="15">
        <f t="shared" si="2"/>
        <v>2300</v>
      </c>
    </row>
    <row r="26" spans="1:8" ht="33" customHeight="1" x14ac:dyDescent="0.75">
      <c r="A26" s="12">
        <v>18</v>
      </c>
      <c r="B26" s="5" t="s">
        <v>137</v>
      </c>
      <c r="C26" s="18">
        <v>45361</v>
      </c>
      <c r="D26" s="13">
        <v>1</v>
      </c>
      <c r="E26" s="7">
        <v>1</v>
      </c>
      <c r="F26" s="14">
        <f t="shared" si="0"/>
        <v>1</v>
      </c>
      <c r="G26" s="7">
        <v>1000</v>
      </c>
      <c r="H26" s="15">
        <f t="shared" si="2"/>
        <v>1000</v>
      </c>
    </row>
    <row r="27" spans="1:8" ht="33" customHeight="1" x14ac:dyDescent="0.75">
      <c r="A27" s="12">
        <v>19</v>
      </c>
      <c r="B27" s="5" t="s">
        <v>134</v>
      </c>
      <c r="C27" s="18">
        <v>45361</v>
      </c>
      <c r="D27" s="13">
        <v>1</v>
      </c>
      <c r="E27" s="7">
        <v>3</v>
      </c>
      <c r="F27" s="14">
        <f t="shared" si="0"/>
        <v>3</v>
      </c>
      <c r="G27" s="7">
        <v>350</v>
      </c>
      <c r="H27" s="15">
        <f t="shared" si="2"/>
        <v>1050</v>
      </c>
    </row>
    <row r="28" spans="1:8" ht="33" customHeight="1" x14ac:dyDescent="0.75">
      <c r="A28" s="12">
        <v>20</v>
      </c>
      <c r="B28" s="5" t="s">
        <v>135</v>
      </c>
      <c r="C28" s="18">
        <v>45361</v>
      </c>
      <c r="D28" s="13">
        <v>1</v>
      </c>
      <c r="E28" s="7">
        <v>1</v>
      </c>
      <c r="F28" s="14">
        <f t="shared" si="0"/>
        <v>1</v>
      </c>
      <c r="G28" s="7">
        <v>6000</v>
      </c>
      <c r="H28" s="15">
        <f t="shared" si="2"/>
        <v>6000</v>
      </c>
    </row>
    <row r="29" spans="1:8" ht="33" customHeight="1" x14ac:dyDescent="0.75">
      <c r="A29" s="76" t="s">
        <v>16</v>
      </c>
      <c r="B29" s="77"/>
      <c r="C29" s="77"/>
      <c r="D29" s="77"/>
      <c r="E29" s="77"/>
      <c r="F29" s="77"/>
      <c r="G29" s="78"/>
      <c r="H29" s="8">
        <f>SUM(H9:H28)</f>
        <v>56362.5</v>
      </c>
    </row>
    <row r="30" spans="1:8" ht="33" customHeight="1" x14ac:dyDescent="0.75">
      <c r="A30" s="79" t="s">
        <v>125</v>
      </c>
      <c r="B30" s="4" t="s">
        <v>7</v>
      </c>
      <c r="C30" s="80">
        <f>H29</f>
        <v>56362.5</v>
      </c>
      <c r="D30" s="73"/>
      <c r="E30" s="73"/>
      <c r="F30" s="74" t="s">
        <v>21</v>
      </c>
      <c r="G30" s="74"/>
      <c r="H30" s="75"/>
    </row>
    <row r="31" spans="1:8" ht="33" customHeight="1" x14ac:dyDescent="0.75">
      <c r="A31" s="79"/>
      <c r="B31" s="4" t="s">
        <v>8</v>
      </c>
      <c r="C31" s="72"/>
      <c r="D31" s="73"/>
      <c r="E31" s="73"/>
      <c r="F31" s="74" t="s">
        <v>21</v>
      </c>
      <c r="G31" s="74"/>
      <c r="H31" s="75"/>
    </row>
    <row r="32" spans="1:8" ht="33" customHeight="1" x14ac:dyDescent="0.75">
      <c r="A32" s="79"/>
      <c r="B32" s="4" t="s">
        <v>9</v>
      </c>
      <c r="C32" s="72">
        <f>C30*0%</f>
        <v>0</v>
      </c>
      <c r="D32" s="73"/>
      <c r="E32" s="73"/>
      <c r="F32" s="74" t="s">
        <v>21</v>
      </c>
      <c r="G32" s="74"/>
      <c r="H32" s="75"/>
    </row>
    <row r="33" spans="1:8" ht="33" customHeight="1" x14ac:dyDescent="0.75">
      <c r="A33" s="79"/>
      <c r="B33" s="4" t="s">
        <v>10</v>
      </c>
      <c r="C33" s="72">
        <f>C30*0%</f>
        <v>0</v>
      </c>
      <c r="D33" s="73"/>
      <c r="E33" s="73"/>
      <c r="F33" s="74" t="s">
        <v>21</v>
      </c>
      <c r="G33" s="74"/>
      <c r="H33" s="75"/>
    </row>
    <row r="34" spans="1:8" ht="33" customHeight="1" x14ac:dyDescent="0.75">
      <c r="A34" s="79"/>
      <c r="B34" s="4" t="s">
        <v>11</v>
      </c>
      <c r="C34" s="72"/>
      <c r="D34" s="73"/>
      <c r="E34" s="73"/>
      <c r="F34" s="74" t="s">
        <v>21</v>
      </c>
      <c r="G34" s="74"/>
      <c r="H34" s="75"/>
    </row>
    <row r="35" spans="1:8" ht="33" customHeight="1" x14ac:dyDescent="0.75">
      <c r="A35" s="79"/>
      <c r="B35" s="4" t="s">
        <v>12</v>
      </c>
      <c r="C35" s="72"/>
      <c r="D35" s="73"/>
      <c r="E35" s="73"/>
      <c r="F35" s="74" t="s">
        <v>21</v>
      </c>
      <c r="G35" s="74"/>
      <c r="H35" s="75"/>
    </row>
    <row r="36" spans="1:8" ht="33" customHeight="1" x14ac:dyDescent="0.75">
      <c r="A36" s="79"/>
      <c r="B36" s="4" t="s">
        <v>13</v>
      </c>
      <c r="C36" s="72">
        <f>C30-C31-C32-C33-C34-C35</f>
        <v>56362.5</v>
      </c>
      <c r="D36" s="73"/>
      <c r="E36" s="73"/>
      <c r="F36" s="74" t="s">
        <v>21</v>
      </c>
      <c r="G36" s="74"/>
      <c r="H36" s="75"/>
    </row>
    <row r="37" spans="1:8" ht="33" customHeight="1" x14ac:dyDescent="0.75">
      <c r="A37" s="79"/>
      <c r="B37" s="81" t="s">
        <v>17</v>
      </c>
      <c r="C37" s="81"/>
      <c r="D37" s="81"/>
      <c r="E37" s="81"/>
      <c r="F37" s="81"/>
      <c r="G37" s="81"/>
      <c r="H37" s="81"/>
    </row>
    <row r="38" spans="1:8" ht="99.6" customHeight="1" x14ac:dyDescent="0.75">
      <c r="A38" s="79"/>
      <c r="B38" s="82" t="s">
        <v>18</v>
      </c>
      <c r="C38" s="82"/>
      <c r="D38" s="82"/>
      <c r="E38" s="82"/>
      <c r="F38" s="82"/>
      <c r="G38" s="82"/>
      <c r="H38" s="82"/>
    </row>
    <row r="39" spans="1:8" ht="90" customHeight="1" x14ac:dyDescent="0.75">
      <c r="A39" s="79"/>
      <c r="B39" s="82" t="s">
        <v>52</v>
      </c>
      <c r="C39" s="82"/>
      <c r="D39" s="82"/>
      <c r="E39" s="82"/>
      <c r="F39" s="82"/>
      <c r="G39" s="82"/>
      <c r="H39" s="82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8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zoomScale="84" zoomScaleNormal="84" zoomScaleSheetLayoutView="70" workbookViewId="0">
      <selection activeCell="H9" sqref="H9:H12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45350</v>
      </c>
      <c r="D3" s="97"/>
      <c r="E3" s="98"/>
      <c r="F3" s="10" t="s">
        <v>24</v>
      </c>
      <c r="G3" s="99" t="s">
        <v>30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45332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45350</v>
      </c>
      <c r="H5" s="88"/>
    </row>
    <row r="6" spans="1:8" ht="33" customHeight="1" x14ac:dyDescent="0.75">
      <c r="A6" s="85" t="s">
        <v>2</v>
      </c>
      <c r="B6" s="86"/>
      <c r="C6" s="85">
        <v>9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1" x14ac:dyDescent="0.75">
      <c r="A9" s="12">
        <v>1</v>
      </c>
      <c r="B9" s="11" t="s">
        <v>62</v>
      </c>
      <c r="C9" s="6" t="s">
        <v>20</v>
      </c>
      <c r="D9" s="13">
        <v>3198</v>
      </c>
      <c r="E9" s="14">
        <v>0.32</v>
      </c>
      <c r="F9" s="14">
        <f>D9*E9</f>
        <v>1023.36</v>
      </c>
      <c r="G9" s="14">
        <v>35</v>
      </c>
      <c r="H9" s="15">
        <f t="shared" ref="H9:H14" si="0">G9*F9</f>
        <v>35817.599999999999</v>
      </c>
    </row>
    <row r="10" spans="1:8" ht="76.5" x14ac:dyDescent="0.75">
      <c r="A10" s="12">
        <v>2</v>
      </c>
      <c r="B10" s="11" t="s">
        <v>63</v>
      </c>
      <c r="C10" s="6" t="s">
        <v>20</v>
      </c>
      <c r="D10" s="13">
        <v>3198</v>
      </c>
      <c r="E10" s="14">
        <v>1.1599999999999999</v>
      </c>
      <c r="F10" s="14">
        <f>E10*D10</f>
        <v>3709.68</v>
      </c>
      <c r="G10" s="14">
        <v>63</v>
      </c>
      <c r="H10" s="15">
        <f t="shared" si="0"/>
        <v>233709.84</v>
      </c>
    </row>
    <row r="11" spans="1:8" ht="76.5" x14ac:dyDescent="0.75">
      <c r="A11" s="12">
        <v>3</v>
      </c>
      <c r="B11" s="11" t="s">
        <v>64</v>
      </c>
      <c r="C11" s="6" t="s">
        <v>20</v>
      </c>
      <c r="D11" s="13">
        <v>130</v>
      </c>
      <c r="E11" s="14">
        <v>5.25</v>
      </c>
      <c r="F11" s="14">
        <f>E11*D11</f>
        <v>682.5</v>
      </c>
      <c r="G11" s="14">
        <v>63</v>
      </c>
      <c r="H11" s="15">
        <f t="shared" si="0"/>
        <v>42997.5</v>
      </c>
    </row>
    <row r="12" spans="1:8" ht="76.5" x14ac:dyDescent="0.75">
      <c r="A12" s="12">
        <v>4</v>
      </c>
      <c r="B12" s="11" t="s">
        <v>65</v>
      </c>
      <c r="C12" s="6" t="s">
        <v>20</v>
      </c>
      <c r="D12" s="13">
        <v>100</v>
      </c>
      <c r="E12" s="14">
        <v>5.25</v>
      </c>
      <c r="F12" s="14">
        <f>E12*D12</f>
        <v>525</v>
      </c>
      <c r="G12" s="14">
        <v>63</v>
      </c>
      <c r="H12" s="15">
        <f t="shared" si="0"/>
        <v>33075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345599.94</v>
      </c>
    </row>
    <row r="21" spans="1:8" ht="33" customHeight="1" x14ac:dyDescent="0.75">
      <c r="A21" s="79" t="s">
        <v>59</v>
      </c>
      <c r="B21" s="4" t="s">
        <v>7</v>
      </c>
      <c r="C21" s="80">
        <f>H20+'مستخلص (8)'!C21:E21</f>
        <v>1928040.44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f>C21*0%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1632440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C21-C22-C23-C24-C25-C26</f>
        <v>295600.43999999994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4" zoomScale="84" zoomScaleNormal="84" zoomScaleSheetLayoutView="70" workbookViewId="0">
      <selection activeCell="H9" sqref="H9:H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45330</v>
      </c>
      <c r="D3" s="97"/>
      <c r="E3" s="98"/>
      <c r="F3" s="10" t="s">
        <v>24</v>
      </c>
      <c r="G3" s="99" t="s">
        <v>30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45323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45330</v>
      </c>
      <c r="H5" s="88"/>
    </row>
    <row r="6" spans="1:8" ht="33" customHeight="1" x14ac:dyDescent="0.75">
      <c r="A6" s="85" t="s">
        <v>2</v>
      </c>
      <c r="B6" s="86"/>
      <c r="C6" s="85">
        <v>8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102" x14ac:dyDescent="0.75">
      <c r="A9" s="12">
        <v>1</v>
      </c>
      <c r="B9" s="11" t="s">
        <v>60</v>
      </c>
      <c r="C9" s="6" t="s">
        <v>20</v>
      </c>
      <c r="D9" s="13">
        <v>2028</v>
      </c>
      <c r="E9" s="14">
        <v>1</v>
      </c>
      <c r="F9" s="14">
        <f>D9*E9</f>
        <v>2028</v>
      </c>
      <c r="G9" s="14">
        <v>57</v>
      </c>
      <c r="H9" s="15">
        <f t="shared" ref="H9:H14" si="0">G9*F9</f>
        <v>115596</v>
      </c>
    </row>
    <row r="10" spans="1:8" ht="127.5" x14ac:dyDescent="0.75">
      <c r="A10" s="12">
        <v>2</v>
      </c>
      <c r="B10" s="11" t="s">
        <v>61</v>
      </c>
      <c r="C10" s="6" t="s">
        <v>20</v>
      </c>
      <c r="D10" s="13">
        <v>285</v>
      </c>
      <c r="E10" s="14">
        <v>1.5</v>
      </c>
      <c r="F10" s="14">
        <f>E10*D10</f>
        <v>427.5</v>
      </c>
      <c r="G10" s="14">
        <v>57</v>
      </c>
      <c r="H10" s="15">
        <f t="shared" si="0"/>
        <v>24367.5</v>
      </c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>
        <f t="shared" si="0"/>
        <v>0</v>
      </c>
    </row>
    <row r="12" spans="1:8" ht="35.25" x14ac:dyDescent="0.75">
      <c r="A12" s="12"/>
      <c r="B12" s="11"/>
      <c r="C12" s="6"/>
      <c r="D12" s="7"/>
      <c r="E12" s="14"/>
      <c r="F12" s="14"/>
      <c r="G12" s="14"/>
      <c r="H12" s="15">
        <f t="shared" si="0"/>
        <v>0</v>
      </c>
    </row>
    <row r="13" spans="1:8" ht="35.25" x14ac:dyDescent="0.75">
      <c r="A13" s="12"/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139963.5</v>
      </c>
    </row>
    <row r="21" spans="1:8" ht="33" customHeight="1" x14ac:dyDescent="0.75">
      <c r="A21" s="79" t="s">
        <v>59</v>
      </c>
      <c r="B21" s="4" t="s">
        <v>7</v>
      </c>
      <c r="C21" s="80">
        <f>H20+'مستخلص (4)'!C21:E21</f>
        <v>1582440.5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f>C21*0%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1420000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C21-C22-C23-C24-C25-C26</f>
        <v>162440.5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  <legacyDrawing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0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45321</v>
      </c>
      <c r="D3" s="97"/>
      <c r="E3" s="98"/>
      <c r="F3" s="10" t="s">
        <v>24</v>
      </c>
      <c r="G3" s="99" t="s">
        <v>54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45315</v>
      </c>
      <c r="H4" s="88"/>
    </row>
    <row r="5" spans="1:8" ht="34.9" customHeight="1" x14ac:dyDescent="0.75">
      <c r="A5" s="85" t="s">
        <v>1</v>
      </c>
      <c r="B5" s="86"/>
      <c r="C5" s="85" t="s">
        <v>57</v>
      </c>
      <c r="D5" s="87"/>
      <c r="E5" s="86"/>
      <c r="F5" s="10" t="s">
        <v>26</v>
      </c>
      <c r="G5" s="88">
        <v>45321</v>
      </c>
      <c r="H5" s="88"/>
    </row>
    <row r="6" spans="1:8" ht="33" customHeight="1" x14ac:dyDescent="0.75">
      <c r="A6" s="85" t="s">
        <v>2</v>
      </c>
      <c r="B6" s="86"/>
      <c r="C6" s="85">
        <v>7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16" t="s">
        <v>20</v>
      </c>
      <c r="D9" s="13"/>
      <c r="E9" s="14"/>
      <c r="F9" s="14">
        <f>E9*D9</f>
        <v>0</v>
      </c>
      <c r="G9" s="14"/>
      <c r="H9" s="15">
        <f>G9*F9</f>
        <v>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/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/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H9</f>
        <v>0</v>
      </c>
    </row>
    <row r="21" spans="1:8" ht="33" customHeight="1" x14ac:dyDescent="0.75">
      <c r="A21" s="79" t="s">
        <v>56</v>
      </c>
      <c r="B21" s="4" t="s">
        <v>41</v>
      </c>
      <c r="C21" s="80">
        <f>H20+'مستخلص (6)'!C21:E21</f>
        <v>30800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55</v>
      </c>
      <c r="C22" s="72">
        <f>H20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C22</f>
        <v>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53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9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45321</v>
      </c>
      <c r="D3" s="97"/>
      <c r="E3" s="98"/>
      <c r="F3" s="10" t="s">
        <v>24</v>
      </c>
      <c r="G3" s="99" t="s">
        <v>54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45315</v>
      </c>
      <c r="H4" s="88"/>
    </row>
    <row r="5" spans="1:8" ht="34.9" customHeight="1" x14ac:dyDescent="0.75">
      <c r="A5" s="85" t="s">
        <v>1</v>
      </c>
      <c r="B5" s="86"/>
      <c r="C5" s="85" t="s">
        <v>58</v>
      </c>
      <c r="D5" s="87"/>
      <c r="E5" s="86"/>
      <c r="F5" s="10" t="s">
        <v>26</v>
      </c>
      <c r="G5" s="88">
        <v>45321</v>
      </c>
      <c r="H5" s="88"/>
    </row>
    <row r="6" spans="1:8" ht="33" customHeight="1" x14ac:dyDescent="0.75">
      <c r="A6" s="85" t="s">
        <v>2</v>
      </c>
      <c r="B6" s="86"/>
      <c r="C6" s="85">
        <v>6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16" t="s">
        <v>20</v>
      </c>
      <c r="D9" s="13"/>
      <c r="E9" s="14">
        <v>280</v>
      </c>
      <c r="F9" s="14">
        <f>E9</f>
        <v>280</v>
      </c>
      <c r="G9" s="14">
        <v>53</v>
      </c>
      <c r="H9" s="15">
        <f>G9*F9</f>
        <v>14840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/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/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H9</f>
        <v>14840</v>
      </c>
    </row>
    <row r="21" spans="1:8" ht="33" customHeight="1" x14ac:dyDescent="0.75">
      <c r="A21" s="79" t="s">
        <v>56</v>
      </c>
      <c r="B21" s="4" t="s">
        <v>41</v>
      </c>
      <c r="C21" s="80">
        <f>H20+'مستخلص (5)'!C21:E21</f>
        <v>30800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55</v>
      </c>
      <c r="C22" s="72">
        <f>H20</f>
        <v>14840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C22</f>
        <v>14840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53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rightToLeft="1" topLeftCell="A15" zoomScale="84" zoomScaleNormal="84" zoomScaleSheetLayoutView="70" workbookViewId="0">
      <selection activeCell="H9" sqref="H9:H24"/>
    </sheetView>
  </sheetViews>
  <sheetFormatPr defaultColWidth="14" defaultRowHeight="33" customHeight="1" x14ac:dyDescent="0.75"/>
  <cols>
    <col min="1" max="1" width="7.5703125" style="1" customWidth="1"/>
    <col min="2" max="2" width="65.4257812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45407</v>
      </c>
      <c r="D3" s="97"/>
      <c r="E3" s="98"/>
      <c r="F3" s="10" t="s">
        <v>24</v>
      </c>
      <c r="G3" s="99" t="s">
        <v>124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45407</v>
      </c>
      <c r="H4" s="88"/>
    </row>
    <row r="5" spans="1:8" ht="34.9" customHeight="1" x14ac:dyDescent="0.75">
      <c r="A5" s="85" t="s">
        <v>1</v>
      </c>
      <c r="B5" s="86"/>
      <c r="C5" s="85" t="s">
        <v>123</v>
      </c>
      <c r="D5" s="87"/>
      <c r="E5" s="86"/>
      <c r="F5" s="10" t="s">
        <v>26</v>
      </c>
      <c r="G5" s="88">
        <v>45407</v>
      </c>
      <c r="H5" s="88"/>
    </row>
    <row r="6" spans="1:8" ht="33" customHeight="1" x14ac:dyDescent="0.75">
      <c r="A6" s="85" t="s">
        <v>2</v>
      </c>
      <c r="B6" s="86"/>
      <c r="C6" s="85">
        <v>41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138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s="19" customFormat="1" ht="33" customHeight="1" x14ac:dyDescent="0.75">
      <c r="A9" s="12">
        <v>1</v>
      </c>
      <c r="B9" s="11" t="s">
        <v>278</v>
      </c>
      <c r="C9" s="18"/>
      <c r="D9" s="13">
        <v>1</v>
      </c>
      <c r="E9" s="14">
        <v>1</v>
      </c>
      <c r="F9" s="14">
        <f>E9*D9</f>
        <v>1</v>
      </c>
      <c r="G9" s="14">
        <v>1000</v>
      </c>
      <c r="H9" s="15">
        <f t="shared" ref="H9:H31" si="0">G9*F9</f>
        <v>1000</v>
      </c>
    </row>
    <row r="10" spans="1:8" ht="35.25" x14ac:dyDescent="0.75">
      <c r="A10" s="12">
        <v>2</v>
      </c>
      <c r="B10" s="11" t="s">
        <v>279</v>
      </c>
      <c r="C10" s="18"/>
      <c r="D10" s="13">
        <v>1</v>
      </c>
      <c r="E10" s="14">
        <v>1</v>
      </c>
      <c r="F10" s="14">
        <f>D10*E10</f>
        <v>1</v>
      </c>
      <c r="G10" s="14">
        <v>200</v>
      </c>
      <c r="H10" s="15">
        <f>G10*F10</f>
        <v>200</v>
      </c>
    </row>
    <row r="11" spans="1:8" ht="35.25" x14ac:dyDescent="0.75">
      <c r="A11" s="12">
        <v>3</v>
      </c>
      <c r="B11" s="11" t="s">
        <v>280</v>
      </c>
      <c r="C11" s="18"/>
      <c r="D11" s="13">
        <v>1</v>
      </c>
      <c r="E11" s="14">
        <v>1</v>
      </c>
      <c r="F11" s="14">
        <f>E11*D11</f>
        <v>1</v>
      </c>
      <c r="G11" s="14">
        <v>5500</v>
      </c>
      <c r="H11" s="15">
        <f t="shared" si="0"/>
        <v>5500</v>
      </c>
    </row>
    <row r="12" spans="1:8" ht="35.25" x14ac:dyDescent="0.75">
      <c r="A12" s="12">
        <v>4</v>
      </c>
      <c r="B12" s="11" t="s">
        <v>281</v>
      </c>
      <c r="C12" s="18"/>
      <c r="D12" s="13">
        <v>1</v>
      </c>
      <c r="E12" s="14">
        <v>4</v>
      </c>
      <c r="F12" s="14">
        <f>E12*D12</f>
        <v>4</v>
      </c>
      <c r="G12" s="14">
        <v>1075</v>
      </c>
      <c r="H12" s="15">
        <f t="shared" si="0"/>
        <v>4300</v>
      </c>
    </row>
    <row r="13" spans="1:8" ht="35.25" x14ac:dyDescent="0.75">
      <c r="A13" s="12">
        <v>5</v>
      </c>
      <c r="B13" s="11" t="s">
        <v>282</v>
      </c>
      <c r="C13" s="18"/>
      <c r="D13" s="13">
        <v>1</v>
      </c>
      <c r="E13" s="14">
        <v>1</v>
      </c>
      <c r="F13" s="14">
        <f>E13*D13</f>
        <v>1</v>
      </c>
      <c r="G13" s="14">
        <v>250</v>
      </c>
      <c r="H13" s="15">
        <f t="shared" si="0"/>
        <v>250</v>
      </c>
    </row>
    <row r="14" spans="1:8" ht="35.25" x14ac:dyDescent="0.75">
      <c r="A14" s="12">
        <v>6</v>
      </c>
      <c r="B14" s="11" t="s">
        <v>283</v>
      </c>
      <c r="C14" s="18"/>
      <c r="D14" s="13">
        <v>1</v>
      </c>
      <c r="E14" s="14">
        <v>2</v>
      </c>
      <c r="F14" s="14">
        <f>D14*E14</f>
        <v>2</v>
      </c>
      <c r="G14" s="14">
        <v>1000</v>
      </c>
      <c r="H14" s="15">
        <f t="shared" si="0"/>
        <v>2000</v>
      </c>
    </row>
    <row r="15" spans="1:8" ht="35.25" x14ac:dyDescent="0.75">
      <c r="A15" s="12">
        <v>7</v>
      </c>
      <c r="B15" s="11" t="s">
        <v>284</v>
      </c>
      <c r="C15" s="18"/>
      <c r="D15" s="13">
        <v>1</v>
      </c>
      <c r="E15" s="14">
        <v>1</v>
      </c>
      <c r="F15" s="14">
        <f>E15*D15</f>
        <v>1</v>
      </c>
      <c r="G15" s="14">
        <v>750</v>
      </c>
      <c r="H15" s="15">
        <f t="shared" si="0"/>
        <v>750</v>
      </c>
    </row>
    <row r="16" spans="1:8" ht="35.25" x14ac:dyDescent="0.75">
      <c r="A16" s="12">
        <v>8</v>
      </c>
      <c r="B16" s="11" t="s">
        <v>157</v>
      </c>
      <c r="C16" s="18"/>
      <c r="D16" s="13">
        <v>1</v>
      </c>
      <c r="E16" s="14">
        <v>1</v>
      </c>
      <c r="F16" s="14">
        <f>E16*D16</f>
        <v>1</v>
      </c>
      <c r="G16" s="14">
        <v>1000</v>
      </c>
      <c r="H16" s="15">
        <f t="shared" si="0"/>
        <v>1000</v>
      </c>
    </row>
    <row r="17" spans="1:8" ht="35.25" x14ac:dyDescent="0.75">
      <c r="A17" s="12">
        <v>9</v>
      </c>
      <c r="B17" s="11" t="s">
        <v>285</v>
      </c>
      <c r="C17" s="18"/>
      <c r="D17" s="13">
        <v>3</v>
      </c>
      <c r="E17" s="14">
        <v>3</v>
      </c>
      <c r="F17" s="14">
        <f>E17*D17</f>
        <v>9</v>
      </c>
      <c r="G17" s="14">
        <v>15</v>
      </c>
      <c r="H17" s="15">
        <f t="shared" si="0"/>
        <v>135</v>
      </c>
    </row>
    <row r="18" spans="1:8" ht="35.25" x14ac:dyDescent="0.75">
      <c r="A18" s="12">
        <v>10</v>
      </c>
      <c r="B18" s="11" t="s">
        <v>289</v>
      </c>
      <c r="C18" s="18"/>
      <c r="D18" s="13">
        <v>1</v>
      </c>
      <c r="E18" s="14">
        <v>2</v>
      </c>
      <c r="F18" s="14">
        <f>D18*E18</f>
        <v>2</v>
      </c>
      <c r="G18" s="14">
        <v>250</v>
      </c>
      <c r="H18" s="15">
        <f t="shared" si="0"/>
        <v>500</v>
      </c>
    </row>
    <row r="19" spans="1:8" ht="35.25" x14ac:dyDescent="0.75">
      <c r="A19" s="12">
        <v>11</v>
      </c>
      <c r="B19" s="11" t="s">
        <v>286</v>
      </c>
      <c r="C19" s="18"/>
      <c r="D19" s="13">
        <v>1</v>
      </c>
      <c r="E19" s="14">
        <v>1</v>
      </c>
      <c r="F19" s="14">
        <f>E19*D19</f>
        <v>1</v>
      </c>
      <c r="G19" s="7">
        <v>150</v>
      </c>
      <c r="H19" s="15">
        <f t="shared" si="0"/>
        <v>150</v>
      </c>
    </row>
    <row r="20" spans="1:8" ht="33" customHeight="1" x14ac:dyDescent="0.75">
      <c r="A20" s="12">
        <v>12</v>
      </c>
      <c r="B20" s="11" t="s">
        <v>287</v>
      </c>
      <c r="C20" s="18"/>
      <c r="D20" s="13">
        <v>1</v>
      </c>
      <c r="E20" s="14">
        <v>1</v>
      </c>
      <c r="F20" s="14">
        <f>E20*D20</f>
        <v>1</v>
      </c>
      <c r="G20" s="7">
        <v>100</v>
      </c>
      <c r="H20" s="15">
        <f t="shared" si="0"/>
        <v>100</v>
      </c>
    </row>
    <row r="21" spans="1:8" ht="33" customHeight="1" x14ac:dyDescent="0.75">
      <c r="A21" s="12">
        <v>13</v>
      </c>
      <c r="B21" s="11" t="s">
        <v>288</v>
      </c>
      <c r="C21" s="18"/>
      <c r="D21" s="13">
        <v>1</v>
      </c>
      <c r="E21" s="14">
        <v>1</v>
      </c>
      <c r="F21" s="14">
        <f>E21*D21</f>
        <v>1</v>
      </c>
      <c r="G21" s="7">
        <v>250</v>
      </c>
      <c r="H21" s="15">
        <f t="shared" si="0"/>
        <v>250</v>
      </c>
    </row>
    <row r="22" spans="1:8" ht="33" customHeight="1" x14ac:dyDescent="0.75">
      <c r="A22" s="12">
        <v>14</v>
      </c>
      <c r="B22" s="11" t="s">
        <v>290</v>
      </c>
      <c r="C22" s="18"/>
      <c r="D22" s="13">
        <v>1</v>
      </c>
      <c r="E22" s="14">
        <v>1</v>
      </c>
      <c r="F22" s="14">
        <f>D22*E22</f>
        <v>1</v>
      </c>
      <c r="G22" s="7">
        <v>40</v>
      </c>
      <c r="H22" s="15">
        <f t="shared" si="0"/>
        <v>40</v>
      </c>
    </row>
    <row r="23" spans="1:8" ht="33" customHeight="1" x14ac:dyDescent="0.75">
      <c r="A23" s="12">
        <v>15</v>
      </c>
      <c r="B23" s="11" t="s">
        <v>291</v>
      </c>
      <c r="C23" s="18"/>
      <c r="D23" s="13">
        <v>1</v>
      </c>
      <c r="E23" s="14">
        <v>2</v>
      </c>
      <c r="F23" s="14">
        <f>E23*D23</f>
        <v>2</v>
      </c>
      <c r="G23" s="7">
        <v>100</v>
      </c>
      <c r="H23" s="15">
        <f t="shared" si="0"/>
        <v>200</v>
      </c>
    </row>
    <row r="24" spans="1:8" ht="33" customHeight="1" x14ac:dyDescent="0.75">
      <c r="A24" s="12">
        <v>16</v>
      </c>
      <c r="B24" s="11" t="s">
        <v>292</v>
      </c>
      <c r="C24" s="18"/>
      <c r="D24" s="13">
        <v>1</v>
      </c>
      <c r="E24" s="14">
        <v>22.5</v>
      </c>
      <c r="F24" s="14">
        <f>E24*D24</f>
        <v>22.5</v>
      </c>
      <c r="G24" s="7">
        <v>325</v>
      </c>
      <c r="H24" s="15">
        <f t="shared" si="0"/>
        <v>7312.5</v>
      </c>
    </row>
    <row r="25" spans="1:8" ht="33" customHeight="1" x14ac:dyDescent="0.75">
      <c r="A25" s="12">
        <v>17</v>
      </c>
      <c r="B25" s="11"/>
      <c r="C25" s="18"/>
      <c r="D25" s="13"/>
      <c r="E25" s="14">
        <v>0</v>
      </c>
      <c r="F25" s="14">
        <f>E25*D25</f>
        <v>0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/>
      <c r="E26" s="14">
        <v>0</v>
      </c>
      <c r="F26" s="14">
        <f>D26*E26</f>
        <v>0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/>
      <c r="E27" s="14">
        <v>0</v>
      </c>
      <c r="F27" s="14">
        <f>E27*D27</f>
        <v>0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/>
      <c r="E28" s="14">
        <v>0</v>
      </c>
      <c r="F28" s="14">
        <f>E28*D28</f>
        <v>0</v>
      </c>
      <c r="G28" s="7"/>
      <c r="H28" s="15">
        <f t="shared" si="0"/>
        <v>0</v>
      </c>
    </row>
    <row r="29" spans="1:8" ht="33" customHeight="1" x14ac:dyDescent="0.75">
      <c r="A29" s="12">
        <v>21</v>
      </c>
      <c r="B29" s="11"/>
      <c r="C29" s="18"/>
      <c r="D29" s="13"/>
      <c r="E29" s="14">
        <v>0</v>
      </c>
      <c r="F29" s="14">
        <f>E29*D29</f>
        <v>0</v>
      </c>
      <c r="G29" s="7"/>
      <c r="H29" s="15">
        <f t="shared" si="0"/>
        <v>0</v>
      </c>
    </row>
    <row r="30" spans="1:8" ht="33" customHeight="1" x14ac:dyDescent="0.75">
      <c r="A30" s="12">
        <v>22</v>
      </c>
      <c r="B30" s="11"/>
      <c r="C30" s="18"/>
      <c r="D30" s="13"/>
      <c r="E30" s="14">
        <v>0</v>
      </c>
      <c r="F30" s="14">
        <v>0</v>
      </c>
      <c r="G30" s="7"/>
      <c r="H30" s="15">
        <f t="shared" si="0"/>
        <v>0</v>
      </c>
    </row>
    <row r="31" spans="1:8" ht="33" customHeight="1" x14ac:dyDescent="0.75">
      <c r="A31" s="12">
        <v>23</v>
      </c>
      <c r="B31" s="11"/>
      <c r="C31" s="18"/>
      <c r="D31" s="13"/>
      <c r="E31" s="14">
        <v>0</v>
      </c>
      <c r="F31" s="14">
        <f>E31*D31</f>
        <v>0</v>
      </c>
      <c r="G31" s="7"/>
      <c r="H31" s="15">
        <f t="shared" si="0"/>
        <v>0</v>
      </c>
    </row>
    <row r="32" spans="1:8" ht="33" customHeight="1" x14ac:dyDescent="0.75">
      <c r="A32" s="76" t="s">
        <v>82</v>
      </c>
      <c r="B32" s="77"/>
      <c r="C32" s="77"/>
      <c r="D32" s="77"/>
      <c r="E32" s="77"/>
      <c r="F32" s="77"/>
      <c r="G32" s="78"/>
      <c r="H32" s="8">
        <f>SUM(H9:H31)</f>
        <v>23687.5</v>
      </c>
    </row>
    <row r="33" spans="1:8" ht="33" customHeight="1" x14ac:dyDescent="0.75">
      <c r="A33" s="79" t="s">
        <v>125</v>
      </c>
      <c r="B33" s="4" t="s">
        <v>7</v>
      </c>
      <c r="C33" s="80"/>
      <c r="D33" s="73"/>
      <c r="E33" s="73"/>
      <c r="F33" s="74" t="s">
        <v>21</v>
      </c>
      <c r="G33" s="74"/>
      <c r="H33" s="75"/>
    </row>
    <row r="34" spans="1:8" ht="33" customHeight="1" x14ac:dyDescent="0.75">
      <c r="A34" s="79"/>
      <c r="B34" s="4" t="s">
        <v>8</v>
      </c>
      <c r="C34" s="72"/>
      <c r="D34" s="73"/>
      <c r="E34" s="73"/>
      <c r="F34" s="74" t="s">
        <v>21</v>
      </c>
      <c r="G34" s="74"/>
      <c r="H34" s="75"/>
    </row>
    <row r="35" spans="1:8" ht="33" customHeight="1" x14ac:dyDescent="0.75">
      <c r="A35" s="79"/>
      <c r="B35" s="4" t="s">
        <v>9</v>
      </c>
      <c r="C35" s="72">
        <f>C33*0%</f>
        <v>0</v>
      </c>
      <c r="D35" s="73"/>
      <c r="E35" s="73"/>
      <c r="F35" s="74" t="s">
        <v>21</v>
      </c>
      <c r="G35" s="74"/>
      <c r="H35" s="75"/>
    </row>
    <row r="36" spans="1:8" ht="33" customHeight="1" x14ac:dyDescent="0.75">
      <c r="A36" s="79"/>
      <c r="B36" s="4" t="s">
        <v>10</v>
      </c>
      <c r="C36" s="72">
        <f>C33*0%</f>
        <v>0</v>
      </c>
      <c r="D36" s="73"/>
      <c r="E36" s="73"/>
      <c r="F36" s="74" t="s">
        <v>21</v>
      </c>
      <c r="G36" s="74"/>
      <c r="H36" s="75"/>
    </row>
    <row r="37" spans="1:8" ht="33" customHeight="1" x14ac:dyDescent="0.75">
      <c r="A37" s="79"/>
      <c r="B37" s="4" t="s">
        <v>11</v>
      </c>
      <c r="C37" s="72"/>
      <c r="D37" s="73"/>
      <c r="E37" s="73"/>
      <c r="F37" s="74" t="s">
        <v>21</v>
      </c>
      <c r="G37" s="74"/>
      <c r="H37" s="75"/>
    </row>
    <row r="38" spans="1:8" ht="33" customHeight="1" x14ac:dyDescent="0.75">
      <c r="A38" s="79"/>
      <c r="B38" s="4" t="s">
        <v>12</v>
      </c>
      <c r="C38" s="72"/>
      <c r="D38" s="73"/>
      <c r="E38" s="73"/>
      <c r="F38" s="74" t="s">
        <v>21</v>
      </c>
      <c r="G38" s="74"/>
      <c r="H38" s="75"/>
    </row>
    <row r="39" spans="1:8" ht="33" customHeight="1" x14ac:dyDescent="0.75">
      <c r="A39" s="79"/>
      <c r="B39" s="4" t="s">
        <v>13</v>
      </c>
      <c r="C39" s="72">
        <f>H32</f>
        <v>23687.5</v>
      </c>
      <c r="D39" s="73"/>
      <c r="E39" s="73"/>
      <c r="F39" s="74" t="s">
        <v>21</v>
      </c>
      <c r="G39" s="74"/>
      <c r="H39" s="75"/>
    </row>
    <row r="40" spans="1:8" ht="33" customHeight="1" x14ac:dyDescent="0.75">
      <c r="A40" s="79"/>
      <c r="B40" s="81" t="s">
        <v>17</v>
      </c>
      <c r="C40" s="81"/>
      <c r="D40" s="81"/>
      <c r="E40" s="81"/>
      <c r="F40" s="81"/>
      <c r="G40" s="81"/>
      <c r="H40" s="81"/>
    </row>
    <row r="41" spans="1:8" ht="99.6" customHeight="1" x14ac:dyDescent="0.75">
      <c r="A41" s="79"/>
      <c r="B41" s="82" t="s">
        <v>18</v>
      </c>
      <c r="C41" s="82"/>
      <c r="D41" s="82"/>
      <c r="E41" s="82"/>
      <c r="F41" s="82"/>
      <c r="G41" s="82"/>
      <c r="H41" s="82"/>
    </row>
    <row r="42" spans="1:8" ht="90" customHeight="1" x14ac:dyDescent="0.75">
      <c r="A42" s="79"/>
      <c r="B42" s="82" t="s">
        <v>52</v>
      </c>
      <c r="C42" s="82"/>
      <c r="D42" s="82"/>
      <c r="E42" s="82"/>
      <c r="F42" s="82"/>
      <c r="G42" s="82"/>
      <c r="H42" s="82"/>
    </row>
    <row r="43" spans="1:8" ht="33" customHeight="1" x14ac:dyDescent="0.75">
      <c r="A43" s="3"/>
      <c r="B43" s="3"/>
      <c r="C43" s="3"/>
      <c r="D43" s="3"/>
      <c r="E43" s="3"/>
      <c r="F43" s="3"/>
      <c r="G43" s="3"/>
      <c r="H4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7:H37"/>
    <mergeCell ref="C38:E3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8:H38"/>
    <mergeCell ref="C39:E39"/>
    <mergeCell ref="F39:H39"/>
    <mergeCell ref="A32:G32"/>
    <mergeCell ref="A33:A42"/>
    <mergeCell ref="C33:E33"/>
    <mergeCell ref="F33:H33"/>
    <mergeCell ref="C34:E34"/>
    <mergeCell ref="F34:H34"/>
    <mergeCell ref="C35:E35"/>
    <mergeCell ref="F35:H35"/>
    <mergeCell ref="C36:E36"/>
    <mergeCell ref="F36:H36"/>
    <mergeCell ref="B40:H40"/>
    <mergeCell ref="B41:H41"/>
    <mergeCell ref="B42:H42"/>
    <mergeCell ref="C37:E37"/>
  </mergeCells>
  <printOptions horizontalCentered="1" verticalCentered="1"/>
  <pageMargins left="0.25" right="0.25" top="0.75" bottom="0.75" header="0.3" footer="0.3"/>
  <pageSetup paperSize="9" scale="47" orientation="portrait" r:id="rId1"/>
  <drawing r:id="rId2"/>
  <legacyDrawing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9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45321</v>
      </c>
      <c r="D3" s="97"/>
      <c r="E3" s="98"/>
      <c r="F3" s="10" t="s">
        <v>24</v>
      </c>
      <c r="G3" s="99" t="s">
        <v>54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45315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45321</v>
      </c>
      <c r="H5" s="88"/>
    </row>
    <row r="6" spans="1:8" ht="33" customHeight="1" x14ac:dyDescent="0.75">
      <c r="A6" s="85" t="s">
        <v>2</v>
      </c>
      <c r="B6" s="86"/>
      <c r="C6" s="85">
        <v>5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16" t="s">
        <v>20</v>
      </c>
      <c r="D9" s="13"/>
      <c r="E9" s="14">
        <v>280</v>
      </c>
      <c r="F9" s="14">
        <f>E9</f>
        <v>280</v>
      </c>
      <c r="G9" s="14">
        <v>57</v>
      </c>
      <c r="H9" s="15">
        <f>G9*F9</f>
        <v>15960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/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/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H9</f>
        <v>15960</v>
      </c>
    </row>
    <row r="21" spans="1:8" ht="33" customHeight="1" x14ac:dyDescent="0.75">
      <c r="A21" s="79" t="s">
        <v>56</v>
      </c>
      <c r="B21" s="4" t="s">
        <v>41</v>
      </c>
      <c r="C21" s="80">
        <f>H20</f>
        <v>15960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55</v>
      </c>
      <c r="C22" s="72">
        <f>H20</f>
        <v>15960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C21-C23-C24-C25-C26</f>
        <v>15960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53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4" zoomScale="84" zoomScaleNormal="84" zoomScaleSheetLayoutView="70" workbookViewId="0">
      <selection activeCell="H9" sqref="H9:H1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45321</v>
      </c>
      <c r="D3" s="97"/>
      <c r="E3" s="98"/>
      <c r="F3" s="10" t="s">
        <v>24</v>
      </c>
      <c r="G3" s="99" t="s">
        <v>30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45292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45321</v>
      </c>
      <c r="H5" s="88"/>
    </row>
    <row r="6" spans="1:8" ht="33" customHeight="1" x14ac:dyDescent="0.75">
      <c r="A6" s="85" t="s">
        <v>2</v>
      </c>
      <c r="B6" s="86"/>
      <c r="C6" s="85">
        <v>4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1" x14ac:dyDescent="0.75">
      <c r="A9" s="12">
        <v>1</v>
      </c>
      <c r="B9" s="11" t="s">
        <v>42</v>
      </c>
      <c r="C9" s="16" t="s">
        <v>47</v>
      </c>
      <c r="D9" s="13"/>
      <c r="E9" s="14">
        <v>165</v>
      </c>
      <c r="F9" s="14">
        <v>165</v>
      </c>
      <c r="G9" s="14">
        <v>130</v>
      </c>
      <c r="H9" s="15">
        <f t="shared" ref="H9:H14" si="0">G9*F9</f>
        <v>21450</v>
      </c>
    </row>
    <row r="10" spans="1:8" ht="51" x14ac:dyDescent="0.75">
      <c r="A10" s="12">
        <v>2</v>
      </c>
      <c r="B10" s="11" t="s">
        <v>43</v>
      </c>
      <c r="C10" s="16" t="s">
        <v>46</v>
      </c>
      <c r="D10" s="13"/>
      <c r="E10" s="14">
        <v>15</v>
      </c>
      <c r="F10" s="14">
        <v>15</v>
      </c>
      <c r="G10" s="14">
        <v>350</v>
      </c>
      <c r="H10" s="15">
        <f t="shared" si="0"/>
        <v>5250</v>
      </c>
    </row>
    <row r="11" spans="1:8" ht="35.25" x14ac:dyDescent="0.75">
      <c r="A11" s="12">
        <v>3</v>
      </c>
      <c r="B11" s="11" t="s">
        <v>44</v>
      </c>
      <c r="C11" s="16" t="s">
        <v>45</v>
      </c>
      <c r="D11" s="13"/>
      <c r="E11" s="14">
        <v>4</v>
      </c>
      <c r="F11" s="14">
        <v>4</v>
      </c>
      <c r="G11" s="14">
        <v>3500</v>
      </c>
      <c r="H11" s="15">
        <f t="shared" si="0"/>
        <v>14000</v>
      </c>
    </row>
    <row r="12" spans="1:8" ht="76.5" x14ac:dyDescent="0.75">
      <c r="A12" s="12">
        <v>4</v>
      </c>
      <c r="B12" s="11" t="s">
        <v>48</v>
      </c>
      <c r="C12" s="6" t="s">
        <v>20</v>
      </c>
      <c r="D12" s="7">
        <v>0</v>
      </c>
      <c r="E12" s="14">
        <v>518.25</v>
      </c>
      <c r="F12" s="14">
        <v>518.25</v>
      </c>
      <c r="G12" s="14">
        <v>30</v>
      </c>
      <c r="H12" s="15">
        <f t="shared" si="0"/>
        <v>15547.5</v>
      </c>
    </row>
    <row r="13" spans="1:8" ht="76.5" x14ac:dyDescent="0.75">
      <c r="A13" s="12">
        <v>5</v>
      </c>
      <c r="B13" s="11" t="s">
        <v>49</v>
      </c>
      <c r="C13" s="6" t="s">
        <v>20</v>
      </c>
      <c r="D13" s="7">
        <v>0</v>
      </c>
      <c r="E13" s="14">
        <v>4146</v>
      </c>
      <c r="F13" s="14">
        <v>4146</v>
      </c>
      <c r="G13" s="14">
        <v>57</v>
      </c>
      <c r="H13" s="15">
        <f t="shared" si="0"/>
        <v>236322</v>
      </c>
    </row>
    <row r="14" spans="1:8" ht="76.5" x14ac:dyDescent="0.75">
      <c r="A14" s="12">
        <v>6</v>
      </c>
      <c r="B14" s="11" t="s">
        <v>50</v>
      </c>
      <c r="C14" s="16" t="s">
        <v>47</v>
      </c>
      <c r="D14" s="7">
        <v>0</v>
      </c>
      <c r="E14" s="7">
        <v>83</v>
      </c>
      <c r="F14" s="7">
        <v>83</v>
      </c>
      <c r="G14" s="7">
        <v>350</v>
      </c>
      <c r="H14" s="15">
        <f t="shared" si="0"/>
        <v>29050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321619.5</v>
      </c>
    </row>
    <row r="21" spans="1:8" ht="33" customHeight="1" x14ac:dyDescent="0.75">
      <c r="A21" s="79" t="s">
        <v>59</v>
      </c>
      <c r="B21" s="4" t="s">
        <v>7</v>
      </c>
      <c r="C21" s="80">
        <f>H20+'مستخلص (3)'!C20:E20</f>
        <v>1442477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f>C21*0%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1420000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C21-C22-C23-C24-C25-C26</f>
        <v>22477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31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  <legacyDrawing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topLeftCell="A10" zoomScale="84" zoomScaleNormal="84" zoomScaleSheetLayoutView="70" workbookViewId="0">
      <selection activeCell="I26" sqref="I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45015</v>
      </c>
      <c r="D3" s="97"/>
      <c r="E3" s="98"/>
      <c r="F3" s="10" t="s">
        <v>24</v>
      </c>
      <c r="G3" s="99" t="s">
        <v>30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44986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45015</v>
      </c>
      <c r="H5" s="88"/>
    </row>
    <row r="6" spans="1:8" ht="33" customHeight="1" x14ac:dyDescent="0.75">
      <c r="A6" s="85" t="s">
        <v>2</v>
      </c>
      <c r="B6" s="86"/>
      <c r="C6" s="85">
        <v>3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76.5" x14ac:dyDescent="0.75">
      <c r="A9" s="2">
        <v>1</v>
      </c>
      <c r="B9" s="11" t="s">
        <v>38</v>
      </c>
      <c r="C9" s="6" t="s">
        <v>20</v>
      </c>
      <c r="D9" s="7">
        <v>0</v>
      </c>
      <c r="E9" s="14">
        <v>760</v>
      </c>
      <c r="F9" s="14">
        <v>760</v>
      </c>
      <c r="G9" s="14">
        <v>25</v>
      </c>
      <c r="H9" s="15">
        <f>G9*F9</f>
        <v>19000</v>
      </c>
    </row>
    <row r="10" spans="1:8" ht="76.5" x14ac:dyDescent="0.75">
      <c r="A10" s="2">
        <v>2</v>
      </c>
      <c r="B10" s="11" t="s">
        <v>39</v>
      </c>
      <c r="C10" s="6" t="s">
        <v>20</v>
      </c>
      <c r="D10" s="7">
        <v>0</v>
      </c>
      <c r="E10" s="14">
        <v>768</v>
      </c>
      <c r="F10" s="14">
        <v>768</v>
      </c>
      <c r="G10" s="14">
        <v>35</v>
      </c>
      <c r="H10" s="15">
        <f>G10*F10</f>
        <v>26880</v>
      </c>
    </row>
    <row r="11" spans="1:8" ht="76.5" x14ac:dyDescent="0.75">
      <c r="A11" s="2">
        <v>3</v>
      </c>
      <c r="B11" s="11" t="s">
        <v>40</v>
      </c>
      <c r="C11" s="6" t="s">
        <v>20</v>
      </c>
      <c r="D11" s="7">
        <v>0</v>
      </c>
      <c r="E11" s="14">
        <v>7858</v>
      </c>
      <c r="F11" s="14">
        <v>7858</v>
      </c>
      <c r="G11" s="14">
        <v>52.5</v>
      </c>
      <c r="H11" s="15">
        <f>G11*F11</f>
        <v>412545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76" t="s">
        <v>16</v>
      </c>
      <c r="B19" s="77"/>
      <c r="C19" s="77"/>
      <c r="D19" s="77"/>
      <c r="E19" s="77"/>
      <c r="F19" s="77"/>
      <c r="G19" s="78"/>
      <c r="H19" s="8">
        <f>SUM(H9:H18)</f>
        <v>458425</v>
      </c>
    </row>
    <row r="20" spans="1:8" ht="33" customHeight="1" x14ac:dyDescent="0.75">
      <c r="A20" s="100"/>
      <c r="B20" s="4" t="s">
        <v>7</v>
      </c>
      <c r="C20" s="80">
        <f>H19+'مستخلص (2)'!C20:E20</f>
        <v>1120857.5</v>
      </c>
      <c r="D20" s="73"/>
      <c r="E20" s="73"/>
      <c r="F20" s="74" t="s">
        <v>21</v>
      </c>
      <c r="G20" s="74"/>
      <c r="H20" s="75"/>
    </row>
    <row r="21" spans="1:8" ht="33" customHeight="1" x14ac:dyDescent="0.75">
      <c r="A21" s="100"/>
      <c r="B21" s="4" t="s">
        <v>8</v>
      </c>
      <c r="C21" s="72">
        <f>C20*0%</f>
        <v>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100"/>
      <c r="B22" s="4" t="s">
        <v>9</v>
      </c>
      <c r="C22" s="72">
        <f>C20*0%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100"/>
      <c r="B23" s="4" t="s">
        <v>10</v>
      </c>
      <c r="C23" s="72">
        <f>C20*0%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100"/>
      <c r="B24" s="4" t="s">
        <v>11</v>
      </c>
      <c r="C24" s="72">
        <v>857.5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100"/>
      <c r="B25" s="4" t="s">
        <v>12</v>
      </c>
      <c r="C25" s="72">
        <f>'مستخلص (2)'!C20:E20</f>
        <v>662432.5</v>
      </c>
      <c r="D25" s="73"/>
      <c r="E25" s="73"/>
      <c r="F25" s="74" t="s">
        <v>21</v>
      </c>
      <c r="G25" s="74"/>
      <c r="H25" s="75"/>
    </row>
    <row r="26" spans="1:8" ht="33" customHeight="1" x14ac:dyDescent="0.75">
      <c r="A26" s="100"/>
      <c r="B26" s="4" t="s">
        <v>13</v>
      </c>
      <c r="C26" s="72">
        <f>C20-C21-C22-C23-C24-C25</f>
        <v>457567.5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100"/>
      <c r="B27" s="81" t="s">
        <v>17</v>
      </c>
      <c r="C27" s="81"/>
      <c r="D27" s="81"/>
      <c r="E27" s="81"/>
      <c r="F27" s="81"/>
      <c r="G27" s="81"/>
      <c r="H27" s="81"/>
    </row>
    <row r="28" spans="1:8" ht="99.6" customHeight="1" x14ac:dyDescent="0.75">
      <c r="A28" s="100"/>
      <c r="B28" s="82" t="s">
        <v>18</v>
      </c>
      <c r="C28" s="82"/>
      <c r="D28" s="82"/>
      <c r="E28" s="82"/>
      <c r="F28" s="82"/>
      <c r="G28" s="82"/>
      <c r="H28" s="82"/>
    </row>
    <row r="29" spans="1:8" ht="90" customHeight="1" x14ac:dyDescent="0.75">
      <c r="A29" s="100"/>
      <c r="B29" s="82" t="s">
        <v>31</v>
      </c>
      <c r="C29" s="82"/>
      <c r="D29" s="82"/>
      <c r="E29" s="82"/>
      <c r="F29" s="82"/>
      <c r="G29" s="82"/>
      <c r="H29" s="82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B27:H27"/>
    <mergeCell ref="B28:H28"/>
    <mergeCell ref="B29:H29"/>
    <mergeCell ref="F23:H23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ageMargins left="0.25" right="0.25" top="0.75" bottom="0.75" header="0.3" footer="0.3"/>
  <pageSetup paperSize="9" scale="56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topLeftCell="A23" zoomScale="84" zoomScaleNormal="84" zoomScaleSheetLayoutView="70" workbookViewId="0">
      <selection activeCell="H9" sqref="H9:H11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44985</v>
      </c>
      <c r="D3" s="97"/>
      <c r="E3" s="98"/>
      <c r="F3" s="10" t="s">
        <v>24</v>
      </c>
      <c r="G3" s="99" t="s">
        <v>30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44958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44985</v>
      </c>
      <c r="H5" s="88"/>
    </row>
    <row r="6" spans="1:8" ht="33" customHeight="1" x14ac:dyDescent="0.75">
      <c r="A6" s="85" t="s">
        <v>2</v>
      </c>
      <c r="B6" s="86"/>
      <c r="C6" s="85">
        <v>2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76.5" x14ac:dyDescent="0.75">
      <c r="A9" s="2">
        <v>1</v>
      </c>
      <c r="B9" s="11" t="s">
        <v>35</v>
      </c>
      <c r="C9" s="6" t="s">
        <v>20</v>
      </c>
      <c r="D9" s="7">
        <v>0</v>
      </c>
      <c r="E9" s="14">
        <v>18</v>
      </c>
      <c r="F9" s="14">
        <f>E9+D9</f>
        <v>18</v>
      </c>
      <c r="G9" s="14">
        <v>25</v>
      </c>
      <c r="H9" s="15">
        <f>G9*F9</f>
        <v>450</v>
      </c>
    </row>
    <row r="10" spans="1:8" ht="76.5" x14ac:dyDescent="0.75">
      <c r="A10" s="2">
        <v>2</v>
      </c>
      <c r="B10" s="11" t="s">
        <v>36</v>
      </c>
      <c r="C10" s="6" t="s">
        <v>20</v>
      </c>
      <c r="D10" s="7">
        <v>0</v>
      </c>
      <c r="E10" s="14">
        <v>212</v>
      </c>
      <c r="F10" s="14">
        <f>E10+D10</f>
        <v>212</v>
      </c>
      <c r="G10" s="14">
        <v>35</v>
      </c>
      <c r="H10" s="15">
        <f>G10*F10</f>
        <v>7420</v>
      </c>
    </row>
    <row r="11" spans="1:8" ht="76.5" x14ac:dyDescent="0.75">
      <c r="A11" s="2">
        <v>3</v>
      </c>
      <c r="B11" s="11" t="s">
        <v>37</v>
      </c>
      <c r="C11" s="6" t="s">
        <v>20</v>
      </c>
      <c r="D11" s="7">
        <v>0</v>
      </c>
      <c r="E11" s="14">
        <v>3424</v>
      </c>
      <c r="F11" s="14">
        <f>E11+D11</f>
        <v>3424</v>
      </c>
      <c r="G11" s="14">
        <v>52.5</v>
      </c>
      <c r="H11" s="15">
        <f>G11*F11</f>
        <v>179760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76" t="s">
        <v>16</v>
      </c>
      <c r="B19" s="77"/>
      <c r="C19" s="77"/>
      <c r="D19" s="77"/>
      <c r="E19" s="77"/>
      <c r="F19" s="77"/>
      <c r="G19" s="78"/>
      <c r="H19" s="8">
        <f>SUM(H9:H18)</f>
        <v>187630</v>
      </c>
    </row>
    <row r="20" spans="1:8" ht="33" customHeight="1" x14ac:dyDescent="0.75">
      <c r="A20" s="100"/>
      <c r="B20" s="4" t="s">
        <v>7</v>
      </c>
      <c r="C20" s="80">
        <f>H19+مستخلص!H19</f>
        <v>662432.5</v>
      </c>
      <c r="D20" s="73"/>
      <c r="E20" s="73"/>
      <c r="F20" s="74" t="s">
        <v>21</v>
      </c>
      <c r="G20" s="74"/>
      <c r="H20" s="75"/>
    </row>
    <row r="21" spans="1:8" ht="33" customHeight="1" x14ac:dyDescent="0.75">
      <c r="A21" s="100"/>
      <c r="B21" s="4" t="s">
        <v>8</v>
      </c>
      <c r="C21" s="72">
        <f>C20*0%</f>
        <v>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100"/>
      <c r="B22" s="4" t="s">
        <v>9</v>
      </c>
      <c r="C22" s="72">
        <f>C20*0%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100"/>
      <c r="B23" s="4" t="s">
        <v>10</v>
      </c>
      <c r="C23" s="72">
        <f>C20*0%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100"/>
      <c r="B24" s="4" t="s">
        <v>11</v>
      </c>
      <c r="C24" s="72"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100"/>
      <c r="B25" s="4" t="s">
        <v>12</v>
      </c>
      <c r="C25" s="72">
        <f>مستخلص!C26</f>
        <v>474802.5</v>
      </c>
      <c r="D25" s="73"/>
      <c r="E25" s="73"/>
      <c r="F25" s="74" t="s">
        <v>21</v>
      </c>
      <c r="G25" s="74"/>
      <c r="H25" s="75"/>
    </row>
    <row r="26" spans="1:8" ht="33" customHeight="1" x14ac:dyDescent="0.75">
      <c r="A26" s="100"/>
      <c r="B26" s="4" t="s">
        <v>13</v>
      </c>
      <c r="C26" s="72">
        <f>C20-C21-C22-C23-C24-C25</f>
        <v>187630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100"/>
      <c r="B27" s="81" t="s">
        <v>17</v>
      </c>
      <c r="C27" s="81"/>
      <c r="D27" s="81"/>
      <c r="E27" s="81"/>
      <c r="F27" s="81"/>
      <c r="G27" s="81"/>
      <c r="H27" s="81"/>
    </row>
    <row r="28" spans="1:8" ht="99.6" customHeight="1" x14ac:dyDescent="0.75">
      <c r="A28" s="100"/>
      <c r="B28" s="82" t="s">
        <v>18</v>
      </c>
      <c r="C28" s="82"/>
      <c r="D28" s="82"/>
      <c r="E28" s="82"/>
      <c r="F28" s="82"/>
      <c r="G28" s="82"/>
      <c r="H28" s="82"/>
    </row>
    <row r="29" spans="1:8" ht="90" customHeight="1" x14ac:dyDescent="0.75">
      <c r="A29" s="100"/>
      <c r="B29" s="82" t="s">
        <v>31</v>
      </c>
      <c r="C29" s="82"/>
      <c r="D29" s="82"/>
      <c r="E29" s="82"/>
      <c r="F29" s="82"/>
      <c r="G29" s="82"/>
      <c r="H29" s="82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ageMargins left="0.25" right="0.25" top="0.75" bottom="0.75" header="0.3" footer="0.3"/>
  <pageSetup paperSize="9" scale="56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topLeftCell="A19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44956</v>
      </c>
      <c r="D3" s="97"/>
      <c r="E3" s="98"/>
      <c r="F3" s="10" t="s">
        <v>24</v>
      </c>
      <c r="G3" s="99" t="s">
        <v>30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44927</v>
      </c>
      <c r="H4" s="88"/>
    </row>
    <row r="5" spans="1:8" ht="34.9" customHeight="1" x14ac:dyDescent="0.75">
      <c r="A5" s="85" t="s">
        <v>1</v>
      </c>
      <c r="B5" s="86"/>
      <c r="C5" s="85" t="s">
        <v>28</v>
      </c>
      <c r="D5" s="87"/>
      <c r="E5" s="86"/>
      <c r="F5" s="10" t="s">
        <v>26</v>
      </c>
      <c r="G5" s="88">
        <v>44956</v>
      </c>
      <c r="H5" s="88"/>
    </row>
    <row r="6" spans="1:8" ht="33" customHeight="1" x14ac:dyDescent="0.75">
      <c r="A6" s="85" t="s">
        <v>2</v>
      </c>
      <c r="B6" s="86"/>
      <c r="C6" s="85">
        <v>1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76.5" x14ac:dyDescent="0.75">
      <c r="A9" s="2">
        <v>1</v>
      </c>
      <c r="B9" s="11" t="s">
        <v>32</v>
      </c>
      <c r="C9" s="6" t="s">
        <v>20</v>
      </c>
      <c r="D9" s="14">
        <v>0</v>
      </c>
      <c r="E9" s="14">
        <v>1700</v>
      </c>
      <c r="F9" s="14">
        <f>E9+D9</f>
        <v>1700</v>
      </c>
      <c r="G9" s="14">
        <v>25</v>
      </c>
      <c r="H9" s="15">
        <f>G9*F9</f>
        <v>42500</v>
      </c>
    </row>
    <row r="10" spans="1:8" ht="76.5" x14ac:dyDescent="0.75">
      <c r="A10" s="2">
        <v>2</v>
      </c>
      <c r="B10" s="11" t="s">
        <v>33</v>
      </c>
      <c r="C10" s="6" t="s">
        <v>20</v>
      </c>
      <c r="D10" s="14">
        <v>0</v>
      </c>
      <c r="E10" s="14">
        <v>4115</v>
      </c>
      <c r="F10" s="14">
        <f>E10+D10</f>
        <v>4115</v>
      </c>
      <c r="G10" s="14">
        <v>35</v>
      </c>
      <c r="H10" s="15">
        <f>G10*F10</f>
        <v>144025</v>
      </c>
    </row>
    <row r="11" spans="1:8" ht="76.5" x14ac:dyDescent="0.75">
      <c r="A11" s="2">
        <v>3</v>
      </c>
      <c r="B11" s="11" t="s">
        <v>34</v>
      </c>
      <c r="C11" s="6" t="s">
        <v>20</v>
      </c>
      <c r="D11" s="14">
        <v>0</v>
      </c>
      <c r="E11" s="14">
        <v>5491</v>
      </c>
      <c r="F11" s="14">
        <f>E11+D11</f>
        <v>5491</v>
      </c>
      <c r="G11" s="14">
        <v>52.5</v>
      </c>
      <c r="H11" s="15">
        <f>G11*F11</f>
        <v>288277.5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76" t="s">
        <v>16</v>
      </c>
      <c r="B19" s="77"/>
      <c r="C19" s="77"/>
      <c r="D19" s="77"/>
      <c r="E19" s="77"/>
      <c r="F19" s="77"/>
      <c r="G19" s="78"/>
      <c r="H19" s="8">
        <f>SUM(H9:H18)</f>
        <v>474802.5</v>
      </c>
    </row>
    <row r="20" spans="1:8" ht="33" customHeight="1" x14ac:dyDescent="0.75">
      <c r="A20" s="100"/>
      <c r="B20" s="4" t="s">
        <v>41</v>
      </c>
      <c r="C20" s="80">
        <f>H19</f>
        <v>474802.5</v>
      </c>
      <c r="D20" s="73"/>
      <c r="E20" s="73"/>
      <c r="F20" s="74" t="s">
        <v>21</v>
      </c>
      <c r="G20" s="74"/>
      <c r="H20" s="75"/>
    </row>
    <row r="21" spans="1:8" ht="33" customHeight="1" x14ac:dyDescent="0.75">
      <c r="A21" s="100"/>
      <c r="B21" s="4" t="s">
        <v>8</v>
      </c>
      <c r="C21" s="72">
        <f>C20*0%</f>
        <v>0</v>
      </c>
      <c r="D21" s="73"/>
      <c r="E21" s="73"/>
      <c r="F21" s="74" t="s">
        <v>21</v>
      </c>
      <c r="G21" s="74"/>
      <c r="H21" s="75"/>
    </row>
    <row r="22" spans="1:8" ht="33" customHeight="1" x14ac:dyDescent="0.75">
      <c r="A22" s="100"/>
      <c r="B22" s="4" t="s">
        <v>9</v>
      </c>
      <c r="C22" s="72">
        <f>C20*0%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100"/>
      <c r="B23" s="4" t="s">
        <v>10</v>
      </c>
      <c r="C23" s="72">
        <f>C20*0%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100"/>
      <c r="B24" s="4" t="s">
        <v>11</v>
      </c>
      <c r="C24" s="72"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100"/>
      <c r="B25" s="4" t="s">
        <v>12</v>
      </c>
      <c r="C25" s="72">
        <v>0</v>
      </c>
      <c r="D25" s="73"/>
      <c r="E25" s="73"/>
      <c r="F25" s="74" t="s">
        <v>21</v>
      </c>
      <c r="G25" s="74"/>
      <c r="H25" s="75"/>
    </row>
    <row r="26" spans="1:8" ht="33" customHeight="1" x14ac:dyDescent="0.75">
      <c r="A26" s="100"/>
      <c r="B26" s="4" t="s">
        <v>13</v>
      </c>
      <c r="C26" s="72">
        <f>C20-C21-C22-C23-C24-C25</f>
        <v>474802.5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100"/>
      <c r="B27" s="81" t="s">
        <v>17</v>
      </c>
      <c r="C27" s="81"/>
      <c r="D27" s="81"/>
      <c r="E27" s="81"/>
      <c r="F27" s="81"/>
      <c r="G27" s="81"/>
      <c r="H27" s="81"/>
    </row>
    <row r="28" spans="1:8" ht="99.6" customHeight="1" x14ac:dyDescent="0.75">
      <c r="A28" s="100"/>
      <c r="B28" s="82" t="s">
        <v>18</v>
      </c>
      <c r="C28" s="82"/>
      <c r="D28" s="82"/>
      <c r="E28" s="82"/>
      <c r="F28" s="82"/>
      <c r="G28" s="82"/>
      <c r="H28" s="82"/>
    </row>
    <row r="29" spans="1:8" ht="90" customHeight="1" x14ac:dyDescent="0.75">
      <c r="A29" s="100"/>
      <c r="B29" s="82" t="s">
        <v>31</v>
      </c>
      <c r="C29" s="82"/>
      <c r="D29" s="82"/>
      <c r="E29" s="82"/>
      <c r="F29" s="82"/>
      <c r="G29" s="82"/>
      <c r="H29" s="82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A6:B6"/>
    <mergeCell ref="A20:A29"/>
    <mergeCell ref="B28:H28"/>
    <mergeCell ref="B29:H29"/>
    <mergeCell ref="B27:H27"/>
    <mergeCell ref="C22:E22"/>
    <mergeCell ref="C20:E20"/>
    <mergeCell ref="F20:H20"/>
    <mergeCell ref="C21:E21"/>
    <mergeCell ref="F21:H21"/>
    <mergeCell ref="C26:E26"/>
    <mergeCell ref="F26:H26"/>
    <mergeCell ref="C6:E6"/>
    <mergeCell ref="G6:H6"/>
    <mergeCell ref="A7:A8"/>
    <mergeCell ref="B7:B8"/>
    <mergeCell ref="B2:G2"/>
    <mergeCell ref="H1:H2"/>
    <mergeCell ref="A3:B3"/>
    <mergeCell ref="A4:B4"/>
    <mergeCell ref="A5:B5"/>
    <mergeCell ref="C4:E4"/>
    <mergeCell ref="C5:E5"/>
    <mergeCell ref="C3:E3"/>
    <mergeCell ref="G3:H3"/>
    <mergeCell ref="G4:H4"/>
    <mergeCell ref="G5:H5"/>
    <mergeCell ref="C7:C8"/>
    <mergeCell ref="G7:G8"/>
    <mergeCell ref="C25:E25"/>
    <mergeCell ref="F25:H25"/>
    <mergeCell ref="F22:H22"/>
    <mergeCell ref="C23:E23"/>
    <mergeCell ref="F23:H23"/>
    <mergeCell ref="C24:E24"/>
    <mergeCell ref="F24:H24"/>
    <mergeCell ref="H7:H8"/>
    <mergeCell ref="A19:G19"/>
    <mergeCell ref="D7:F7"/>
  </mergeCells>
  <phoneticPr fontId="15" type="noConversion"/>
  <pageMargins left="0.25" right="0.25" top="0.75" bottom="0.75" header="0.3" footer="0.3"/>
  <pageSetup paperSize="9" scale="56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zoomScale="84" zoomScaleNormal="84" zoomScaleSheetLayoutView="115" workbookViewId="0">
      <selection activeCell="C26" sqref="C26"/>
    </sheetView>
  </sheetViews>
  <sheetFormatPr defaultRowHeight="15" x14ac:dyDescent="0.25"/>
  <cols>
    <col min="1" max="1" width="3" customWidth="1"/>
    <col min="2" max="2" width="7.42578125" customWidth="1"/>
    <col min="3" max="3" width="48.42578125" customWidth="1"/>
    <col min="4" max="4" width="19.5703125" bestFit="1" customWidth="1"/>
    <col min="5" max="5" width="18.42578125" bestFit="1" customWidth="1"/>
    <col min="6" max="6" width="21.85546875" customWidth="1"/>
    <col min="7" max="7" width="17.85546875" customWidth="1"/>
  </cols>
  <sheetData>
    <row r="1" spans="2:12" ht="14.45" customHeight="1" x14ac:dyDescent="0.25">
      <c r="B1" s="101" t="s">
        <v>186</v>
      </c>
      <c r="C1" s="102"/>
      <c r="D1" s="102"/>
      <c r="E1" s="103"/>
      <c r="F1" s="22"/>
      <c r="G1" s="22"/>
      <c r="H1" s="20"/>
      <c r="I1" s="20"/>
      <c r="J1" s="20"/>
      <c r="K1" s="20"/>
      <c r="L1" s="20"/>
    </row>
    <row r="2" spans="2:12" ht="14.45" customHeight="1" x14ac:dyDescent="0.25">
      <c r="B2" s="104"/>
      <c r="C2" s="105"/>
      <c r="D2" s="105"/>
      <c r="E2" s="106"/>
      <c r="F2" s="22"/>
      <c r="G2" s="22"/>
      <c r="H2" s="20"/>
      <c r="I2" s="20"/>
      <c r="J2" s="20"/>
      <c r="K2" s="20"/>
      <c r="L2" s="20"/>
    </row>
    <row r="3" spans="2:12" ht="21" x14ac:dyDescent="0.35">
      <c r="B3" s="29" t="s">
        <v>187</v>
      </c>
      <c r="C3" s="28" t="s">
        <v>188</v>
      </c>
      <c r="D3" s="28" t="s">
        <v>189</v>
      </c>
      <c r="E3" s="30" t="s">
        <v>190</v>
      </c>
      <c r="F3" s="26"/>
    </row>
    <row r="4" spans="2:12" ht="23.25" x14ac:dyDescent="0.35">
      <c r="B4" s="24">
        <v>1</v>
      </c>
      <c r="C4" s="25"/>
      <c r="D4" s="21"/>
      <c r="E4" s="31"/>
      <c r="F4" s="23"/>
    </row>
    <row r="5" spans="2:12" ht="23.25" x14ac:dyDescent="0.35">
      <c r="B5" s="24">
        <v>2</v>
      </c>
      <c r="C5" s="25"/>
      <c r="D5" s="25"/>
      <c r="E5" s="32"/>
      <c r="F5" s="23"/>
    </row>
    <row r="6" spans="2:12" ht="23.25" x14ac:dyDescent="0.35">
      <c r="B6" s="24">
        <v>3</v>
      </c>
      <c r="C6" s="25"/>
      <c r="D6" s="25"/>
      <c r="E6" s="32"/>
      <c r="F6" s="23"/>
    </row>
    <row r="7" spans="2:12" ht="23.25" x14ac:dyDescent="0.35">
      <c r="B7" s="24">
        <v>4</v>
      </c>
      <c r="C7" s="25"/>
      <c r="D7" s="25"/>
      <c r="E7" s="32"/>
      <c r="F7" s="23"/>
    </row>
    <row r="8" spans="2:12" ht="23.25" x14ac:dyDescent="0.35">
      <c r="B8" s="24">
        <v>5</v>
      </c>
      <c r="C8" s="25"/>
      <c r="D8" s="25"/>
      <c r="E8" s="32"/>
      <c r="F8" s="23"/>
    </row>
    <row r="9" spans="2:12" ht="23.25" x14ac:dyDescent="0.35">
      <c r="B9" s="24">
        <v>6</v>
      </c>
      <c r="C9" s="25"/>
      <c r="D9" s="25"/>
      <c r="E9" s="32"/>
      <c r="F9" s="23"/>
    </row>
    <row r="10" spans="2:12" ht="23.25" x14ac:dyDescent="0.35">
      <c r="B10" s="24">
        <v>7</v>
      </c>
      <c r="C10" s="25"/>
      <c r="D10" s="25"/>
      <c r="E10" s="32"/>
      <c r="F10" s="23"/>
    </row>
    <row r="11" spans="2:12" ht="23.25" x14ac:dyDescent="0.35">
      <c r="B11" s="24">
        <v>8</v>
      </c>
      <c r="C11" s="25"/>
      <c r="D11" s="25"/>
      <c r="E11" s="32"/>
      <c r="F11" s="23"/>
    </row>
    <row r="12" spans="2:12" ht="23.25" x14ac:dyDescent="0.35">
      <c r="B12" s="24">
        <v>9</v>
      </c>
      <c r="C12" s="25"/>
      <c r="D12" s="25"/>
      <c r="E12" s="32"/>
      <c r="F12" s="23"/>
    </row>
    <row r="13" spans="2:12" ht="23.25" x14ac:dyDescent="0.35">
      <c r="B13" s="24">
        <v>10</v>
      </c>
      <c r="C13" s="25"/>
      <c r="D13" s="25"/>
      <c r="E13" s="32"/>
      <c r="F13" s="23"/>
    </row>
    <row r="14" spans="2:12" ht="23.25" x14ac:dyDescent="0.35">
      <c r="B14" s="24">
        <v>11</v>
      </c>
      <c r="C14" s="25"/>
      <c r="D14" s="25"/>
      <c r="E14" s="32"/>
      <c r="F14" s="23"/>
    </row>
    <row r="15" spans="2:12" ht="23.25" x14ac:dyDescent="0.35">
      <c r="B15" s="24">
        <v>12</v>
      </c>
      <c r="C15" s="25"/>
      <c r="D15" s="25"/>
      <c r="E15" s="32"/>
      <c r="F15" s="23"/>
    </row>
    <row r="16" spans="2:12" ht="23.25" x14ac:dyDescent="0.35">
      <c r="B16" s="24">
        <v>13</v>
      </c>
      <c r="C16" s="25"/>
      <c r="D16" s="25"/>
      <c r="E16" s="32"/>
      <c r="F16" s="23"/>
    </row>
    <row r="17" spans="2:6" ht="23.25" x14ac:dyDescent="0.35">
      <c r="B17" s="24">
        <v>14</v>
      </c>
      <c r="C17" s="25"/>
      <c r="D17" s="25"/>
      <c r="E17" s="32"/>
      <c r="F17" s="23"/>
    </row>
    <row r="18" spans="2:6" ht="23.25" x14ac:dyDescent="0.35">
      <c r="B18" s="24">
        <v>15</v>
      </c>
      <c r="C18" s="25"/>
      <c r="D18" s="25"/>
      <c r="E18" s="32"/>
      <c r="F18" s="23"/>
    </row>
    <row r="19" spans="2:6" ht="23.25" x14ac:dyDescent="0.35">
      <c r="B19" s="24">
        <v>16</v>
      </c>
      <c r="C19" s="25"/>
      <c r="D19" s="25"/>
      <c r="E19" s="32"/>
      <c r="F19" s="23"/>
    </row>
    <row r="20" spans="2:6" ht="23.25" x14ac:dyDescent="0.35">
      <c r="B20" s="24">
        <v>17</v>
      </c>
      <c r="C20" s="25"/>
      <c r="D20" s="25"/>
      <c r="E20" s="32"/>
      <c r="F20" s="23"/>
    </row>
    <row r="21" spans="2:6" ht="23.25" x14ac:dyDescent="0.35">
      <c r="B21" s="24">
        <v>18</v>
      </c>
      <c r="C21" s="25"/>
      <c r="D21" s="25"/>
      <c r="E21" s="32"/>
      <c r="F21" s="23"/>
    </row>
    <row r="22" spans="2:6" ht="23.25" x14ac:dyDescent="0.35">
      <c r="B22" s="24">
        <v>19</v>
      </c>
      <c r="C22" s="25"/>
      <c r="D22" s="25"/>
      <c r="E22" s="32"/>
      <c r="F22" s="23"/>
    </row>
    <row r="23" spans="2:6" ht="23.25" x14ac:dyDescent="0.35">
      <c r="B23" s="24">
        <v>20</v>
      </c>
      <c r="C23" s="25"/>
      <c r="D23" s="25"/>
      <c r="E23" s="32"/>
      <c r="F23" s="23"/>
    </row>
    <row r="24" spans="2:6" ht="23.25" x14ac:dyDescent="0.35">
      <c r="B24" s="24">
        <v>21</v>
      </c>
      <c r="C24" s="25"/>
      <c r="D24" s="25"/>
      <c r="E24" s="32"/>
      <c r="F24" s="23"/>
    </row>
    <row r="25" spans="2:6" ht="23.25" x14ac:dyDescent="0.35">
      <c r="B25" s="24">
        <v>22</v>
      </c>
      <c r="C25" s="25"/>
      <c r="D25" s="25"/>
      <c r="E25" s="32"/>
      <c r="F25" s="23"/>
    </row>
    <row r="26" spans="2:6" ht="23.25" x14ac:dyDescent="0.35">
      <c r="B26" s="24">
        <v>23</v>
      </c>
      <c r="C26" s="25"/>
      <c r="D26" s="25"/>
      <c r="E26" s="32"/>
      <c r="F26" s="23"/>
    </row>
    <row r="27" spans="2:6" ht="23.25" x14ac:dyDescent="0.35">
      <c r="B27" s="24">
        <v>24</v>
      </c>
      <c r="C27" s="33"/>
      <c r="D27" s="33"/>
      <c r="E27" s="34"/>
      <c r="F27" s="23"/>
    </row>
    <row r="28" spans="2:6" ht="23.25" x14ac:dyDescent="0.35">
      <c r="B28" s="24">
        <v>25</v>
      </c>
      <c r="C28" s="33"/>
      <c r="D28" s="33"/>
      <c r="E28" s="34"/>
      <c r="F28" s="23"/>
    </row>
    <row r="29" spans="2:6" ht="23.25" x14ac:dyDescent="0.35">
      <c r="B29" s="24">
        <v>26</v>
      </c>
      <c r="C29" s="33"/>
      <c r="D29" s="33"/>
      <c r="E29" s="34"/>
      <c r="F29" s="23"/>
    </row>
    <row r="30" spans="2:6" ht="23.25" x14ac:dyDescent="0.35">
      <c r="B30" s="24">
        <v>27</v>
      </c>
      <c r="C30" s="33"/>
      <c r="D30" s="33"/>
      <c r="E30" s="34"/>
      <c r="F30" s="23"/>
    </row>
    <row r="31" spans="2:6" ht="23.25" x14ac:dyDescent="0.35">
      <c r="B31" s="24">
        <v>28</v>
      </c>
      <c r="C31" s="33"/>
      <c r="D31" s="33"/>
      <c r="E31" s="34"/>
      <c r="F31" s="23"/>
    </row>
    <row r="32" spans="2:6" ht="24" thickBot="1" x14ac:dyDescent="0.4">
      <c r="B32" s="24">
        <v>29</v>
      </c>
      <c r="C32" s="35"/>
      <c r="D32" s="35"/>
      <c r="E32" s="36"/>
      <c r="F32" s="23"/>
    </row>
    <row r="33" spans="2:6" ht="23.25" x14ac:dyDescent="0.35">
      <c r="B33" s="27"/>
      <c r="C33" s="37"/>
      <c r="D33" s="37"/>
      <c r="E33" s="37"/>
      <c r="F33" s="23"/>
    </row>
    <row r="34" spans="2:6" ht="23.25" x14ac:dyDescent="0.35">
      <c r="B34" s="27"/>
      <c r="C34" s="37"/>
      <c r="D34" s="37"/>
      <c r="E34" s="37"/>
      <c r="F34" s="23"/>
    </row>
    <row r="35" spans="2:6" ht="23.25" x14ac:dyDescent="0.35">
      <c r="B35" s="27"/>
      <c r="C35" s="37"/>
      <c r="D35" s="37"/>
      <c r="E35" s="37"/>
      <c r="F35" s="23"/>
    </row>
    <row r="36" spans="2:6" ht="23.25" x14ac:dyDescent="0.35">
      <c r="B36" s="27"/>
      <c r="C36" s="37"/>
      <c r="D36" s="37"/>
      <c r="E36" s="37"/>
      <c r="F36" s="23"/>
    </row>
    <row r="37" spans="2:6" ht="23.25" x14ac:dyDescent="0.35">
      <c r="B37" s="27"/>
      <c r="C37" s="37"/>
      <c r="D37" s="37"/>
      <c r="E37" s="37"/>
      <c r="F37" s="23"/>
    </row>
    <row r="38" spans="2:6" ht="23.25" x14ac:dyDescent="0.35">
      <c r="B38" s="27"/>
      <c r="C38" s="37"/>
      <c r="D38" s="37"/>
      <c r="E38" s="37"/>
      <c r="F38" s="23"/>
    </row>
    <row r="39" spans="2:6" ht="23.25" x14ac:dyDescent="0.35">
      <c r="B39" s="27"/>
      <c r="C39" s="37"/>
      <c r="D39" s="37"/>
      <c r="E39" s="37"/>
      <c r="F39" s="23"/>
    </row>
    <row r="40" spans="2:6" ht="23.25" x14ac:dyDescent="0.35">
      <c r="B40" s="27"/>
      <c r="C40" s="37"/>
      <c r="D40" s="37"/>
      <c r="E40" s="37"/>
      <c r="F40" s="23"/>
    </row>
    <row r="41" spans="2:6" ht="18.75" x14ac:dyDescent="0.3">
      <c r="B41" s="23"/>
      <c r="C41" s="23"/>
      <c r="D41" s="23"/>
      <c r="E41" s="23"/>
      <c r="F41" s="23"/>
    </row>
    <row r="42" spans="2:6" ht="18.75" x14ac:dyDescent="0.3">
      <c r="B42" s="23"/>
      <c r="C42" s="23"/>
      <c r="D42" s="23"/>
      <c r="E42" s="23"/>
      <c r="F42" s="23"/>
    </row>
    <row r="43" spans="2:6" ht="18.75" x14ac:dyDescent="0.3">
      <c r="B43" s="23"/>
      <c r="C43" s="23"/>
      <c r="D43" s="23"/>
      <c r="E43" s="23"/>
      <c r="F43" s="23"/>
    </row>
    <row r="44" spans="2:6" ht="18.75" x14ac:dyDescent="0.3">
      <c r="B44" s="23"/>
      <c r="C44" s="23"/>
      <c r="D44" s="23"/>
      <c r="E44" s="23"/>
      <c r="F44" s="23"/>
    </row>
    <row r="45" spans="2:6" ht="18.75" x14ac:dyDescent="0.3">
      <c r="B45" s="23"/>
      <c r="C45" s="23"/>
      <c r="D45" s="23"/>
      <c r="E45" s="23"/>
      <c r="F45" s="23"/>
    </row>
    <row r="46" spans="2:6" ht="18.75" x14ac:dyDescent="0.3">
      <c r="B46" s="23"/>
      <c r="C46" s="23"/>
      <c r="D46" s="23"/>
      <c r="E46" s="23"/>
      <c r="F46" s="23"/>
    </row>
    <row r="47" spans="2:6" ht="18.75" x14ac:dyDescent="0.3">
      <c r="B47" s="23"/>
      <c r="C47" s="23"/>
      <c r="D47" s="23"/>
      <c r="E47" s="23"/>
      <c r="F47" s="23"/>
    </row>
    <row r="48" spans="2:6" ht="18.75" x14ac:dyDescent="0.3">
      <c r="B48" s="23"/>
      <c r="C48" s="23"/>
      <c r="D48" s="23"/>
      <c r="E48" s="23"/>
      <c r="F48" s="23"/>
    </row>
    <row r="49" spans="2:6" ht="18.75" x14ac:dyDescent="0.3">
      <c r="B49" s="23"/>
      <c r="C49" s="23"/>
      <c r="D49" s="23"/>
      <c r="E49" s="23"/>
      <c r="F49" s="23"/>
    </row>
    <row r="50" spans="2:6" ht="18.75" x14ac:dyDescent="0.3">
      <c r="B50" s="23"/>
      <c r="C50" s="23"/>
      <c r="D50" s="23"/>
      <c r="E50" s="23"/>
      <c r="F50" s="23"/>
    </row>
  </sheetData>
  <mergeCells count="1">
    <mergeCell ref="B1:E2"/>
  </mergeCells>
  <pageMargins left="0.25" right="0.25" top="0.75" bottom="0.75" header="0.3" footer="0.3"/>
  <pageSetup paperSize="9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C8" sqref="C8"/>
    </sheetView>
  </sheetViews>
  <sheetFormatPr defaultRowHeight="15" x14ac:dyDescent="0.25"/>
  <cols>
    <col min="1" max="1" width="3" customWidth="1"/>
    <col min="2" max="2" width="19.42578125" bestFit="1" customWidth="1"/>
    <col min="3" max="3" width="18.7109375" bestFit="1" customWidth="1"/>
    <col min="4" max="4" width="27" bestFit="1" customWidth="1"/>
    <col min="5" max="5" width="25" bestFit="1" customWidth="1"/>
    <col min="6" max="6" width="21.85546875" customWidth="1"/>
    <col min="7" max="7" width="17.85546875" customWidth="1"/>
  </cols>
  <sheetData>
    <row r="1" spans="2:12" ht="14.45" customHeight="1" x14ac:dyDescent="0.25">
      <c r="B1" s="107" t="s">
        <v>177</v>
      </c>
      <c r="C1" s="107"/>
      <c r="D1" s="107"/>
      <c r="E1" s="107"/>
      <c r="F1" s="107"/>
      <c r="G1" s="22"/>
      <c r="H1" s="20"/>
      <c r="I1" s="20"/>
      <c r="J1" s="20"/>
      <c r="K1" s="20"/>
      <c r="L1" s="20"/>
    </row>
    <row r="2" spans="2:12" ht="14.45" customHeight="1" thickBot="1" x14ac:dyDescent="0.3">
      <c r="B2" s="108"/>
      <c r="C2" s="108"/>
      <c r="D2" s="108"/>
      <c r="E2" s="108"/>
      <c r="F2" s="108"/>
      <c r="G2" s="22"/>
      <c r="H2" s="20"/>
      <c r="I2" s="20"/>
      <c r="J2" s="20"/>
      <c r="K2" s="20"/>
      <c r="L2" s="20"/>
    </row>
    <row r="3" spans="2:12" ht="23.25" x14ac:dyDescent="0.35">
      <c r="B3" s="38" t="s">
        <v>178</v>
      </c>
      <c r="C3" s="39" t="s">
        <v>179</v>
      </c>
      <c r="D3" s="39" t="s">
        <v>180</v>
      </c>
      <c r="E3" s="39" t="s">
        <v>181</v>
      </c>
      <c r="F3" s="40"/>
    </row>
    <row r="4" spans="2:12" ht="23.25" x14ac:dyDescent="0.35">
      <c r="B4" s="41" t="s">
        <v>182</v>
      </c>
      <c r="C4" s="25"/>
      <c r="D4" s="25"/>
      <c r="E4" s="25">
        <v>5000</v>
      </c>
      <c r="F4" s="34"/>
    </row>
    <row r="5" spans="2:12" ht="23.25" x14ac:dyDescent="0.35">
      <c r="B5" s="42" t="s">
        <v>183</v>
      </c>
      <c r="C5" s="25">
        <v>6000</v>
      </c>
      <c r="D5" s="25"/>
      <c r="E5" s="25">
        <v>5000</v>
      </c>
      <c r="F5" s="34"/>
    </row>
    <row r="6" spans="2:12" ht="23.25" x14ac:dyDescent="0.35">
      <c r="B6" s="42" t="s">
        <v>184</v>
      </c>
      <c r="C6" s="25">
        <v>12000</v>
      </c>
      <c r="D6" s="25">
        <v>5000</v>
      </c>
      <c r="E6" s="25">
        <v>5000</v>
      </c>
      <c r="F6" s="34"/>
    </row>
    <row r="7" spans="2:12" ht="23.25" x14ac:dyDescent="0.35">
      <c r="B7" s="42" t="s">
        <v>185</v>
      </c>
      <c r="C7" s="25">
        <v>12000</v>
      </c>
      <c r="D7" s="25">
        <v>5000</v>
      </c>
      <c r="E7" s="25">
        <v>5000</v>
      </c>
      <c r="F7" s="34"/>
    </row>
    <row r="8" spans="2:12" ht="23.25" x14ac:dyDescent="0.35">
      <c r="B8" s="42"/>
      <c r="C8" s="25"/>
      <c r="D8" s="25"/>
      <c r="E8" s="25"/>
      <c r="F8" s="34"/>
    </row>
    <row r="9" spans="2:12" ht="23.25" x14ac:dyDescent="0.35">
      <c r="B9" s="42"/>
      <c r="C9" s="25"/>
      <c r="D9" s="25"/>
      <c r="E9" s="25"/>
      <c r="F9" s="34"/>
    </row>
    <row r="10" spans="2:12" ht="23.25" x14ac:dyDescent="0.35">
      <c r="B10" s="42"/>
      <c r="C10" s="25"/>
      <c r="D10" s="25"/>
      <c r="E10" s="25"/>
      <c r="F10" s="34"/>
    </row>
    <row r="11" spans="2:12" ht="23.25" x14ac:dyDescent="0.35">
      <c r="B11" s="42"/>
      <c r="C11" s="25"/>
      <c r="D11" s="25"/>
      <c r="E11" s="25"/>
      <c r="F11" s="34"/>
    </row>
    <row r="12" spans="2:12" ht="23.25" x14ac:dyDescent="0.35">
      <c r="B12" s="42"/>
      <c r="C12" s="25"/>
      <c r="D12" s="25"/>
      <c r="E12" s="25"/>
      <c r="F12" s="34"/>
    </row>
    <row r="13" spans="2:12" ht="23.25" x14ac:dyDescent="0.35">
      <c r="B13" s="42"/>
      <c r="C13" s="25"/>
      <c r="D13" s="25"/>
      <c r="E13" s="25"/>
      <c r="F13" s="34"/>
    </row>
    <row r="14" spans="2:12" ht="23.25" x14ac:dyDescent="0.35">
      <c r="B14" s="42"/>
      <c r="C14" s="25"/>
      <c r="D14" s="25"/>
      <c r="E14" s="25"/>
      <c r="F14" s="34"/>
    </row>
    <row r="15" spans="2:12" ht="23.25" x14ac:dyDescent="0.35">
      <c r="B15" s="42"/>
      <c r="C15" s="25"/>
      <c r="D15" s="25"/>
      <c r="E15" s="25"/>
      <c r="F15" s="34"/>
    </row>
    <row r="16" spans="2:12" ht="23.25" x14ac:dyDescent="0.35">
      <c r="B16" s="42"/>
      <c r="C16" s="25"/>
      <c r="D16" s="25"/>
      <c r="E16" s="25"/>
      <c r="F16" s="34"/>
    </row>
    <row r="17" spans="2:6" ht="23.25" x14ac:dyDescent="0.35">
      <c r="B17" s="43"/>
      <c r="C17" s="25"/>
      <c r="D17" s="25"/>
      <c r="E17" s="25"/>
      <c r="F17" s="34"/>
    </row>
    <row r="18" spans="2:6" ht="23.25" x14ac:dyDescent="0.35">
      <c r="B18" s="43"/>
      <c r="C18" s="25"/>
      <c r="D18" s="25"/>
      <c r="E18" s="25"/>
      <c r="F18" s="34"/>
    </row>
    <row r="19" spans="2:6" ht="23.25" x14ac:dyDescent="0.35">
      <c r="B19" s="43"/>
      <c r="C19" s="25"/>
      <c r="D19" s="25"/>
      <c r="E19" s="25"/>
      <c r="F19" s="34"/>
    </row>
    <row r="20" spans="2:6" ht="23.25" x14ac:dyDescent="0.35">
      <c r="B20" s="43"/>
      <c r="C20" s="25"/>
      <c r="D20" s="25"/>
      <c r="E20" s="25"/>
      <c r="F20" s="34"/>
    </row>
    <row r="21" spans="2:6" ht="23.25" x14ac:dyDescent="0.35">
      <c r="B21" s="43"/>
      <c r="C21" s="25"/>
      <c r="D21" s="25"/>
      <c r="E21" s="25"/>
      <c r="F21" s="34"/>
    </row>
    <row r="22" spans="2:6" ht="23.25" x14ac:dyDescent="0.35">
      <c r="B22" s="43"/>
      <c r="C22" s="25"/>
      <c r="D22" s="25"/>
      <c r="E22" s="25"/>
      <c r="F22" s="34"/>
    </row>
    <row r="23" spans="2:6" ht="23.25" x14ac:dyDescent="0.35">
      <c r="B23" s="43"/>
      <c r="C23" s="25"/>
      <c r="D23" s="25"/>
      <c r="E23" s="25"/>
      <c r="F23" s="34"/>
    </row>
    <row r="24" spans="2:6" ht="23.25" x14ac:dyDescent="0.35">
      <c r="B24" s="43"/>
      <c r="C24" s="25"/>
      <c r="D24" s="25"/>
      <c r="E24" s="25"/>
      <c r="F24" s="34"/>
    </row>
    <row r="25" spans="2:6" ht="23.25" x14ac:dyDescent="0.35">
      <c r="B25" s="43"/>
      <c r="C25" s="25"/>
      <c r="D25" s="25"/>
      <c r="E25" s="25"/>
      <c r="F25" s="34"/>
    </row>
    <row r="26" spans="2:6" ht="23.25" x14ac:dyDescent="0.35">
      <c r="B26" s="43"/>
      <c r="C26" s="25"/>
      <c r="D26" s="25"/>
      <c r="E26" s="25"/>
      <c r="F26" s="34"/>
    </row>
    <row r="27" spans="2:6" ht="23.25" x14ac:dyDescent="0.35">
      <c r="B27" s="43"/>
      <c r="C27" s="33"/>
      <c r="D27" s="33"/>
      <c r="E27" s="33"/>
      <c r="F27" s="34"/>
    </row>
    <row r="28" spans="2:6" ht="23.25" x14ac:dyDescent="0.35">
      <c r="B28" s="43"/>
      <c r="C28" s="33"/>
      <c r="D28" s="33"/>
      <c r="E28" s="33"/>
      <c r="F28" s="34"/>
    </row>
    <row r="29" spans="2:6" ht="23.25" x14ac:dyDescent="0.35">
      <c r="B29" s="43"/>
      <c r="C29" s="33"/>
      <c r="D29" s="33"/>
      <c r="E29" s="33"/>
      <c r="F29" s="34"/>
    </row>
    <row r="30" spans="2:6" ht="23.25" x14ac:dyDescent="0.35">
      <c r="B30" s="43"/>
      <c r="C30" s="33"/>
      <c r="D30" s="33"/>
      <c r="E30" s="33"/>
      <c r="F30" s="34"/>
    </row>
    <row r="31" spans="2:6" ht="23.25" x14ac:dyDescent="0.35">
      <c r="B31" s="43"/>
      <c r="C31" s="33"/>
      <c r="D31" s="33"/>
      <c r="E31" s="33"/>
      <c r="F31" s="34"/>
    </row>
    <row r="32" spans="2:6" ht="23.25" x14ac:dyDescent="0.35">
      <c r="B32" s="43"/>
      <c r="C32" s="33"/>
      <c r="D32" s="33"/>
      <c r="E32" s="33"/>
      <c r="F32" s="34"/>
    </row>
    <row r="33" spans="2:6" ht="23.25" x14ac:dyDescent="0.35">
      <c r="B33" s="43"/>
      <c r="C33" s="33"/>
      <c r="D33" s="33"/>
      <c r="E33" s="33"/>
      <c r="F33" s="34"/>
    </row>
    <row r="34" spans="2:6" ht="23.25" x14ac:dyDescent="0.35">
      <c r="B34" s="43"/>
      <c r="C34" s="33"/>
      <c r="D34" s="33"/>
      <c r="E34" s="33"/>
      <c r="F34" s="34"/>
    </row>
    <row r="35" spans="2:6" ht="23.25" x14ac:dyDescent="0.35">
      <c r="B35" s="43"/>
      <c r="C35" s="33"/>
      <c r="D35" s="33"/>
      <c r="E35" s="33"/>
      <c r="F35" s="34"/>
    </row>
    <row r="36" spans="2:6" ht="23.25" x14ac:dyDescent="0.35">
      <c r="B36" s="43"/>
      <c r="C36" s="33"/>
      <c r="D36" s="33"/>
      <c r="E36" s="33"/>
      <c r="F36" s="34"/>
    </row>
    <row r="37" spans="2:6" ht="23.25" x14ac:dyDescent="0.35">
      <c r="B37" s="43"/>
      <c r="C37" s="33"/>
      <c r="D37" s="33"/>
      <c r="E37" s="33"/>
      <c r="F37" s="34"/>
    </row>
    <row r="38" spans="2:6" ht="23.25" x14ac:dyDescent="0.35">
      <c r="B38" s="43"/>
      <c r="C38" s="33"/>
      <c r="D38" s="33"/>
      <c r="E38" s="33"/>
      <c r="F38" s="34"/>
    </row>
    <row r="39" spans="2:6" ht="23.25" x14ac:dyDescent="0.35">
      <c r="B39" s="43"/>
      <c r="C39" s="33"/>
      <c r="D39" s="33"/>
      <c r="E39" s="33"/>
      <c r="F39" s="34"/>
    </row>
    <row r="40" spans="2:6" ht="24" thickBot="1" x14ac:dyDescent="0.4">
      <c r="B40" s="44"/>
      <c r="C40" s="35"/>
      <c r="D40" s="35"/>
      <c r="E40" s="35"/>
      <c r="F40" s="36"/>
    </row>
    <row r="41" spans="2:6" ht="18.75" x14ac:dyDescent="0.3">
      <c r="B41" s="23"/>
      <c r="C41" s="23"/>
      <c r="D41" s="23"/>
      <c r="E41" s="23"/>
      <c r="F41" s="23"/>
    </row>
    <row r="42" spans="2:6" ht="18.75" x14ac:dyDescent="0.3">
      <c r="B42" s="23"/>
      <c r="C42" s="23"/>
      <c r="D42" s="23"/>
      <c r="E42" s="23"/>
      <c r="F42" s="23"/>
    </row>
    <row r="43" spans="2:6" ht="18.75" x14ac:dyDescent="0.3">
      <c r="B43" s="23"/>
      <c r="C43" s="23"/>
      <c r="D43" s="23"/>
      <c r="E43" s="23"/>
      <c r="F43" s="23"/>
    </row>
    <row r="44" spans="2:6" ht="18.75" x14ac:dyDescent="0.3">
      <c r="B44" s="23"/>
      <c r="C44" s="23"/>
      <c r="D44" s="23"/>
      <c r="E44" s="23"/>
      <c r="F44" s="23"/>
    </row>
    <row r="45" spans="2:6" ht="18.75" x14ac:dyDescent="0.3">
      <c r="B45" s="23"/>
      <c r="C45" s="23"/>
      <c r="D45" s="23"/>
      <c r="E45" s="23"/>
      <c r="F45" s="23"/>
    </row>
    <row r="46" spans="2:6" ht="18.75" x14ac:dyDescent="0.3">
      <c r="B46" s="23"/>
      <c r="C46" s="23"/>
      <c r="D46" s="23"/>
      <c r="E46" s="23"/>
      <c r="F46" s="23"/>
    </row>
    <row r="47" spans="2:6" ht="18.75" x14ac:dyDescent="0.3">
      <c r="B47" s="23"/>
      <c r="C47" s="23"/>
      <c r="D47" s="23"/>
      <c r="E47" s="23"/>
      <c r="F47" s="23"/>
    </row>
    <row r="48" spans="2:6" ht="18.75" x14ac:dyDescent="0.3">
      <c r="B48" s="23"/>
      <c r="C48" s="23"/>
      <c r="D48" s="23"/>
      <c r="E48" s="23"/>
      <c r="F48" s="23"/>
    </row>
    <row r="49" spans="2:6" ht="18.75" x14ac:dyDescent="0.3">
      <c r="B49" s="23"/>
      <c r="C49" s="23"/>
      <c r="D49" s="23"/>
      <c r="E49" s="23"/>
      <c r="F49" s="23"/>
    </row>
    <row r="50" spans="2:6" ht="18.75" x14ac:dyDescent="0.3">
      <c r="B50" s="23"/>
      <c r="C50" s="23"/>
      <c r="D50" s="23"/>
      <c r="E50" s="23"/>
      <c r="F50" s="23"/>
    </row>
  </sheetData>
  <mergeCells count="1">
    <mergeCell ref="B1:F2"/>
  </mergeCells>
  <phoneticPr fontId="15" type="noConversion"/>
  <pageMargins left="0.25" right="0.25" top="0.75" bottom="0.75" header="0.3" footer="0.3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4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45407</v>
      </c>
      <c r="D3" s="97"/>
      <c r="E3" s="98"/>
      <c r="F3" s="10" t="s">
        <v>24</v>
      </c>
      <c r="G3" s="99" t="s">
        <v>81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45407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45407</v>
      </c>
      <c r="H5" s="88"/>
    </row>
    <row r="6" spans="1:8" ht="33" customHeight="1" x14ac:dyDescent="0.75">
      <c r="A6" s="85" t="s">
        <v>2</v>
      </c>
      <c r="B6" s="86"/>
      <c r="C6" s="85">
        <v>40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51</v>
      </c>
      <c r="C9" s="6"/>
      <c r="D9" s="13">
        <v>5</v>
      </c>
      <c r="E9" s="14">
        <v>20</v>
      </c>
      <c r="F9" s="14">
        <f>E9*D9</f>
        <v>100</v>
      </c>
      <c r="G9" s="14">
        <v>70</v>
      </c>
      <c r="H9" s="15">
        <f t="shared" ref="H9:H14" si="0">G9*F9</f>
        <v>7000</v>
      </c>
    </row>
    <row r="10" spans="1:8" ht="51" x14ac:dyDescent="0.75">
      <c r="A10" s="12">
        <v>2</v>
      </c>
      <c r="B10" s="11" t="s">
        <v>51</v>
      </c>
      <c r="C10" s="6"/>
      <c r="D10" s="13">
        <v>6</v>
      </c>
      <c r="E10" s="14">
        <v>20</v>
      </c>
      <c r="F10" s="14">
        <f>E10*D10</f>
        <v>120</v>
      </c>
      <c r="G10" s="14">
        <v>70</v>
      </c>
      <c r="H10" s="15">
        <f t="shared" si="0"/>
        <v>8400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15400</v>
      </c>
    </row>
    <row r="21" spans="1:8" ht="33" customHeight="1" x14ac:dyDescent="0.75">
      <c r="A21" s="79" t="s">
        <v>56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15400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7" zoomScale="84" zoomScaleNormal="84" zoomScaleSheetLayoutView="70" workbookViewId="0">
      <selection activeCell="E9" sqref="E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1.425781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45406</v>
      </c>
      <c r="D3" s="97"/>
      <c r="E3" s="98"/>
      <c r="F3" s="10" t="s">
        <v>24</v>
      </c>
      <c r="G3" s="99" t="s">
        <v>77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45406</v>
      </c>
      <c r="H4" s="88"/>
    </row>
    <row r="5" spans="1:8" ht="34.9" customHeight="1" x14ac:dyDescent="0.75">
      <c r="A5" s="85" t="s">
        <v>1</v>
      </c>
      <c r="B5" s="86"/>
      <c r="C5" s="85" t="s">
        <v>201</v>
      </c>
      <c r="D5" s="87"/>
      <c r="E5" s="86"/>
      <c r="F5" s="10" t="s">
        <v>26</v>
      </c>
      <c r="G5" s="88">
        <v>45406</v>
      </c>
      <c r="H5" s="88"/>
    </row>
    <row r="6" spans="1:8" ht="33" customHeight="1" x14ac:dyDescent="0.75">
      <c r="A6" s="85" t="s">
        <v>2</v>
      </c>
      <c r="B6" s="86"/>
      <c r="C6" s="85">
        <v>28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54" x14ac:dyDescent="0.75">
      <c r="A9" s="12">
        <v>1</v>
      </c>
      <c r="B9" s="54" t="s">
        <v>277</v>
      </c>
      <c r="C9" s="6"/>
      <c r="D9" s="13"/>
      <c r="E9" s="14">
        <v>1</v>
      </c>
      <c r="F9" s="14">
        <f>E9</f>
        <v>1</v>
      </c>
      <c r="G9" s="14">
        <v>1000000</v>
      </c>
      <c r="H9" s="15">
        <f t="shared" ref="H9:H14" si="0">G9*F9</f>
        <v>1000000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1000000</v>
      </c>
    </row>
    <row r="21" spans="1:8" ht="33" customHeight="1" x14ac:dyDescent="0.75">
      <c r="A21" s="79" t="s">
        <v>77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1000000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4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45405</v>
      </c>
      <c r="D3" s="97"/>
      <c r="E3" s="98"/>
      <c r="F3" s="10" t="s">
        <v>24</v>
      </c>
      <c r="G3" s="99" t="s">
        <v>112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45405</v>
      </c>
      <c r="H4" s="88"/>
    </row>
    <row r="5" spans="1:8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45405</v>
      </c>
      <c r="H5" s="88"/>
    </row>
    <row r="6" spans="1:8" ht="33" customHeight="1" x14ac:dyDescent="0.75">
      <c r="A6" s="85" t="s">
        <v>2</v>
      </c>
      <c r="B6" s="86"/>
      <c r="C6" s="85">
        <v>38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/>
      <c r="E8" s="9"/>
      <c r="F8" s="9" t="s">
        <v>6</v>
      </c>
      <c r="G8" s="84"/>
      <c r="H8" s="84"/>
    </row>
    <row r="9" spans="1:8" ht="35.25" x14ac:dyDescent="0.75">
      <c r="A9" s="12">
        <v>1</v>
      </c>
      <c r="B9" s="11" t="s">
        <v>198</v>
      </c>
      <c r="C9" s="6"/>
      <c r="D9" s="13">
        <v>1</v>
      </c>
      <c r="E9" s="14">
        <v>1</v>
      </c>
      <c r="F9" s="14">
        <f>D9*E9</f>
        <v>1</v>
      </c>
      <c r="G9" s="14">
        <v>100000</v>
      </c>
      <c r="H9" s="15">
        <f t="shared" ref="H9:H14" si="0">G9*F9</f>
        <v>100000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si="0"/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100000</v>
      </c>
    </row>
    <row r="21" spans="1:8" ht="33" customHeight="1" x14ac:dyDescent="0.75">
      <c r="A21" s="79" t="s">
        <v>70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/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100000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rightToLeft="1" zoomScale="84" zoomScaleNormal="84" zoomScaleSheetLayoutView="70" workbookViewId="0">
      <selection activeCell="J24" sqref="J2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10" ht="70.150000000000006" customHeight="1" x14ac:dyDescent="0.75">
      <c r="H1" s="93" t="s">
        <v>29</v>
      </c>
    </row>
    <row r="2" spans="1:10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10" ht="33" customHeight="1" x14ac:dyDescent="0.75">
      <c r="A3" s="85" t="s">
        <v>0</v>
      </c>
      <c r="B3" s="86"/>
      <c r="C3" s="96">
        <v>45405</v>
      </c>
      <c r="D3" s="97"/>
      <c r="E3" s="98"/>
      <c r="F3" s="10" t="s">
        <v>24</v>
      </c>
      <c r="G3" s="99" t="s">
        <v>112</v>
      </c>
      <c r="H3" s="99"/>
    </row>
    <row r="4" spans="1:10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45405</v>
      </c>
      <c r="H4" s="88"/>
    </row>
    <row r="5" spans="1:10" ht="34.9" customHeight="1" x14ac:dyDescent="0.75">
      <c r="A5" s="85" t="s">
        <v>1</v>
      </c>
      <c r="B5" s="86"/>
      <c r="C5" s="85" t="s">
        <v>71</v>
      </c>
      <c r="D5" s="87"/>
      <c r="E5" s="86"/>
      <c r="F5" s="10" t="s">
        <v>26</v>
      </c>
      <c r="G5" s="88">
        <v>45405</v>
      </c>
      <c r="H5" s="88"/>
    </row>
    <row r="6" spans="1:10" ht="33" customHeight="1" x14ac:dyDescent="0.75">
      <c r="A6" s="85" t="s">
        <v>2</v>
      </c>
      <c r="B6" s="86"/>
      <c r="C6" s="85">
        <v>37</v>
      </c>
      <c r="D6" s="87"/>
      <c r="E6" s="86"/>
      <c r="F6" s="10" t="s">
        <v>27</v>
      </c>
      <c r="G6" s="89"/>
      <c r="H6" s="89"/>
    </row>
    <row r="7" spans="1:10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10" ht="33" customHeight="1" x14ac:dyDescent="0.75">
      <c r="A8" s="91"/>
      <c r="B8" s="84"/>
      <c r="C8" s="84"/>
      <c r="D8" s="9" t="s">
        <v>274</v>
      </c>
      <c r="E8" s="9" t="s">
        <v>275</v>
      </c>
      <c r="F8" s="9" t="s">
        <v>74</v>
      </c>
      <c r="G8" s="84"/>
      <c r="H8" s="84"/>
    </row>
    <row r="9" spans="1:10" ht="102" x14ac:dyDescent="0.75">
      <c r="A9" s="12">
        <v>1</v>
      </c>
      <c r="B9" s="11" t="s">
        <v>276</v>
      </c>
      <c r="C9" s="6"/>
      <c r="D9" s="13">
        <v>302.5</v>
      </c>
      <c r="E9" s="14">
        <v>0.7</v>
      </c>
      <c r="F9" s="14">
        <f>E9*D9</f>
        <v>211.75</v>
      </c>
      <c r="G9" s="14">
        <v>575</v>
      </c>
      <c r="H9" s="15">
        <f t="shared" ref="H9:H14" si="0">G9*F9</f>
        <v>121756.25</v>
      </c>
      <c r="J9" s="1">
        <f>302.5*0.7</f>
        <v>211.75</v>
      </c>
    </row>
    <row r="10" spans="1:10" ht="102" x14ac:dyDescent="0.75">
      <c r="A10" s="12">
        <v>2</v>
      </c>
      <c r="B10" s="11" t="s">
        <v>276</v>
      </c>
      <c r="C10" s="6"/>
      <c r="D10" s="13">
        <v>35</v>
      </c>
      <c r="E10" s="14">
        <v>0.4</v>
      </c>
      <c r="F10" s="14">
        <f>E10*D10</f>
        <v>14</v>
      </c>
      <c r="G10" s="14">
        <v>575</v>
      </c>
      <c r="H10" s="15">
        <f t="shared" si="0"/>
        <v>8050</v>
      </c>
      <c r="J10" s="1">
        <f>35*0.4</f>
        <v>14</v>
      </c>
    </row>
    <row r="11" spans="1:10" ht="35.25" x14ac:dyDescent="0.75">
      <c r="A11" s="12">
        <v>3</v>
      </c>
      <c r="B11" s="11"/>
      <c r="C11" s="6"/>
      <c r="D11" s="13"/>
      <c r="E11" s="14"/>
      <c r="F11" s="14">
        <f>E11*D11</f>
        <v>0</v>
      </c>
      <c r="G11" s="14"/>
      <c r="H11" s="15">
        <f t="shared" si="0"/>
        <v>0</v>
      </c>
    </row>
    <row r="12" spans="1:10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10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10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10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10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129806.25</v>
      </c>
    </row>
    <row r="21" spans="1:8" ht="33" customHeight="1" x14ac:dyDescent="0.75">
      <c r="A21" s="79" t="s">
        <v>70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8</v>
      </c>
      <c r="C22" s="72">
        <v>39806.25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>
        <v>0</v>
      </c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H20-C22</f>
        <v>90000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25" zoomScale="84" zoomScaleNormal="84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93" t="s">
        <v>29</v>
      </c>
    </row>
    <row r="2" spans="1:8" ht="67.150000000000006" customHeight="1" x14ac:dyDescent="0.75">
      <c r="B2" s="95" t="s">
        <v>19</v>
      </c>
      <c r="C2" s="95"/>
      <c r="D2" s="95"/>
      <c r="E2" s="95"/>
      <c r="F2" s="95"/>
      <c r="G2" s="95"/>
      <c r="H2" s="94"/>
    </row>
    <row r="3" spans="1:8" ht="33" customHeight="1" x14ac:dyDescent="0.75">
      <c r="A3" s="85" t="s">
        <v>0</v>
      </c>
      <c r="B3" s="86"/>
      <c r="C3" s="96">
        <v>45404</v>
      </c>
      <c r="D3" s="97"/>
      <c r="E3" s="98"/>
      <c r="F3" s="10" t="s">
        <v>24</v>
      </c>
      <c r="G3" s="99" t="s">
        <v>86</v>
      </c>
      <c r="H3" s="99"/>
    </row>
    <row r="4" spans="1:8" ht="33" customHeight="1" x14ac:dyDescent="0.75">
      <c r="A4" s="85" t="s">
        <v>15</v>
      </c>
      <c r="B4" s="86"/>
      <c r="C4" s="85" t="s">
        <v>66</v>
      </c>
      <c r="D4" s="87"/>
      <c r="E4" s="86"/>
      <c r="F4" s="10" t="s">
        <v>25</v>
      </c>
      <c r="G4" s="88">
        <v>45404</v>
      </c>
      <c r="H4" s="88"/>
    </row>
    <row r="5" spans="1:8" ht="34.9" customHeight="1" x14ac:dyDescent="0.75">
      <c r="A5" s="85" t="s">
        <v>1</v>
      </c>
      <c r="B5" s="86"/>
      <c r="C5" s="85" t="s">
        <v>160</v>
      </c>
      <c r="D5" s="87"/>
      <c r="E5" s="86"/>
      <c r="F5" s="10" t="s">
        <v>26</v>
      </c>
      <c r="G5" s="88">
        <v>45404</v>
      </c>
      <c r="H5" s="88"/>
    </row>
    <row r="6" spans="1:8" ht="33" customHeight="1" x14ac:dyDescent="0.75">
      <c r="A6" s="85" t="s">
        <v>2</v>
      </c>
      <c r="B6" s="86"/>
      <c r="C6" s="85">
        <v>36</v>
      </c>
      <c r="D6" s="87"/>
      <c r="E6" s="86"/>
      <c r="F6" s="10" t="s">
        <v>27</v>
      </c>
      <c r="G6" s="89"/>
      <c r="H6" s="89"/>
    </row>
    <row r="7" spans="1:8" ht="33" customHeight="1" x14ac:dyDescent="0.75">
      <c r="A7" s="90" t="s">
        <v>14</v>
      </c>
      <c r="B7" s="83" t="s">
        <v>3</v>
      </c>
      <c r="C7" s="83" t="s">
        <v>4</v>
      </c>
      <c r="D7" s="92" t="s">
        <v>5</v>
      </c>
      <c r="E7" s="92"/>
      <c r="F7" s="92"/>
      <c r="G7" s="83" t="s">
        <v>23</v>
      </c>
      <c r="H7" s="83" t="s">
        <v>22</v>
      </c>
    </row>
    <row r="8" spans="1:8" ht="33" customHeight="1" x14ac:dyDescent="0.75">
      <c r="A8" s="91"/>
      <c r="B8" s="84"/>
      <c r="C8" s="84"/>
      <c r="D8" s="9" t="s">
        <v>273</v>
      </c>
      <c r="E8" s="9" t="s">
        <v>74</v>
      </c>
      <c r="F8" s="9" t="s">
        <v>6</v>
      </c>
      <c r="G8" s="84"/>
      <c r="H8" s="84"/>
    </row>
    <row r="9" spans="1:8" ht="51" x14ac:dyDescent="0.75">
      <c r="A9" s="12">
        <v>1</v>
      </c>
      <c r="B9" s="11" t="s">
        <v>84</v>
      </c>
      <c r="C9" s="6"/>
      <c r="D9" s="13">
        <v>4</v>
      </c>
      <c r="E9" s="14">
        <v>57</v>
      </c>
      <c r="F9" s="14">
        <f>E9*D9</f>
        <v>228</v>
      </c>
      <c r="G9" s="14">
        <v>140</v>
      </c>
      <c r="H9" s="15">
        <f t="shared" ref="H9:H14" si="0">G9*F9</f>
        <v>31920</v>
      </c>
    </row>
    <row r="10" spans="1:8" ht="51" x14ac:dyDescent="0.75">
      <c r="A10" s="12">
        <v>2</v>
      </c>
      <c r="B10" s="11" t="s">
        <v>85</v>
      </c>
      <c r="C10" s="6"/>
      <c r="D10" s="13">
        <v>5</v>
      </c>
      <c r="E10" s="14">
        <v>55</v>
      </c>
      <c r="F10" s="14">
        <f>E10*D10</f>
        <v>275</v>
      </c>
      <c r="G10" s="14">
        <v>230</v>
      </c>
      <c r="H10" s="15">
        <f t="shared" si="0"/>
        <v>63250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 t="shared" si="0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76" t="s">
        <v>16</v>
      </c>
      <c r="B20" s="77"/>
      <c r="C20" s="77"/>
      <c r="D20" s="77"/>
      <c r="E20" s="77"/>
      <c r="F20" s="77"/>
      <c r="G20" s="78"/>
      <c r="H20" s="8">
        <f>SUM(H9:H14)</f>
        <v>95170</v>
      </c>
    </row>
    <row r="21" spans="1:8" ht="33" customHeight="1" x14ac:dyDescent="0.75">
      <c r="A21" s="79" t="s">
        <v>86</v>
      </c>
      <c r="B21" s="4" t="s">
        <v>7</v>
      </c>
      <c r="C21" s="80"/>
      <c r="D21" s="73"/>
      <c r="E21" s="73"/>
      <c r="F21" s="74" t="s">
        <v>21</v>
      </c>
      <c r="G21" s="74"/>
      <c r="H21" s="75"/>
    </row>
    <row r="22" spans="1:8" ht="33" customHeight="1" x14ac:dyDescent="0.75">
      <c r="A22" s="79"/>
      <c r="B22" s="4" t="s">
        <v>75</v>
      </c>
      <c r="C22" s="72">
        <f>C21</f>
        <v>0</v>
      </c>
      <c r="D22" s="73"/>
      <c r="E22" s="73"/>
      <c r="F22" s="74" t="s">
        <v>21</v>
      </c>
      <c r="G22" s="74"/>
      <c r="H22" s="75"/>
    </row>
    <row r="23" spans="1:8" ht="33" customHeight="1" x14ac:dyDescent="0.75">
      <c r="A23" s="79"/>
      <c r="B23" s="4" t="s">
        <v>9</v>
      </c>
      <c r="C23" s="72">
        <f>C21*0%</f>
        <v>0</v>
      </c>
      <c r="D23" s="73"/>
      <c r="E23" s="73"/>
      <c r="F23" s="74" t="s">
        <v>21</v>
      </c>
      <c r="G23" s="74"/>
      <c r="H23" s="75"/>
    </row>
    <row r="24" spans="1:8" ht="33" customHeight="1" x14ac:dyDescent="0.75">
      <c r="A24" s="79"/>
      <c r="B24" s="4" t="s">
        <v>10</v>
      </c>
      <c r="C24" s="72">
        <f>C21*0%</f>
        <v>0</v>
      </c>
      <c r="D24" s="73"/>
      <c r="E24" s="73"/>
      <c r="F24" s="74" t="s">
        <v>21</v>
      </c>
      <c r="G24" s="74"/>
      <c r="H24" s="75"/>
    </row>
    <row r="25" spans="1:8" ht="33" customHeight="1" x14ac:dyDescent="0.75">
      <c r="A25" s="79"/>
      <c r="B25" s="4" t="s">
        <v>11</v>
      </c>
      <c r="C25" s="72"/>
      <c r="D25" s="73"/>
      <c r="E25" s="73"/>
      <c r="F25" s="74" t="s">
        <v>21</v>
      </c>
      <c r="G25" s="74"/>
      <c r="H25" s="75"/>
    </row>
    <row r="26" spans="1:8" ht="33" customHeight="1" x14ac:dyDescent="0.75">
      <c r="A26" s="79"/>
      <c r="B26" s="4" t="s">
        <v>12</v>
      </c>
      <c r="C26" s="72"/>
      <c r="D26" s="73"/>
      <c r="E26" s="73"/>
      <c r="F26" s="74" t="s">
        <v>21</v>
      </c>
      <c r="G26" s="74"/>
      <c r="H26" s="75"/>
    </row>
    <row r="27" spans="1:8" ht="33" customHeight="1" x14ac:dyDescent="0.75">
      <c r="A27" s="79"/>
      <c r="B27" s="4" t="s">
        <v>13</v>
      </c>
      <c r="C27" s="72">
        <f>H20-C26</f>
        <v>95170</v>
      </c>
      <c r="D27" s="73"/>
      <c r="E27" s="73"/>
      <c r="F27" s="74" t="s">
        <v>21</v>
      </c>
      <c r="G27" s="74"/>
      <c r="H27" s="75"/>
    </row>
    <row r="28" spans="1:8" ht="33" customHeight="1" x14ac:dyDescent="0.75">
      <c r="A28" s="79"/>
      <c r="B28" s="81" t="s">
        <v>17</v>
      </c>
      <c r="C28" s="81"/>
      <c r="D28" s="81"/>
      <c r="E28" s="81"/>
      <c r="F28" s="81"/>
      <c r="G28" s="81"/>
      <c r="H28" s="81"/>
    </row>
    <row r="29" spans="1:8" ht="99.6" customHeight="1" x14ac:dyDescent="0.75">
      <c r="A29" s="79"/>
      <c r="B29" s="82" t="s">
        <v>18</v>
      </c>
      <c r="C29" s="82"/>
      <c r="D29" s="82"/>
      <c r="E29" s="82"/>
      <c r="F29" s="82"/>
      <c r="G29" s="82"/>
      <c r="H29" s="82"/>
    </row>
    <row r="30" spans="1:8" ht="90" customHeight="1" x14ac:dyDescent="0.75">
      <c r="A30" s="79"/>
      <c r="B30" s="82" t="s">
        <v>52</v>
      </c>
      <c r="C30" s="82"/>
      <c r="D30" s="82"/>
      <c r="E30" s="82"/>
      <c r="F30" s="82"/>
      <c r="G30" s="82"/>
      <c r="H30" s="82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46</vt:i4>
      </vt:variant>
      <vt:variant>
        <vt:lpstr>Named Ranges</vt:lpstr>
      </vt:variant>
      <vt:variant>
        <vt:i4>46</vt:i4>
      </vt:variant>
    </vt:vector>
  </HeadingPairs>
  <TitlesOfParts>
    <vt:vector size="92" baseType="lpstr">
      <vt:lpstr>مجمع</vt:lpstr>
      <vt:lpstr>مستخلص (43)</vt:lpstr>
      <vt:lpstr>مستخلص (42)</vt:lpstr>
      <vt:lpstr>مستخلص (41)</vt:lpstr>
      <vt:lpstr>مستخلص (40)</vt:lpstr>
      <vt:lpstr>مستخلص (39)</vt:lpstr>
      <vt:lpstr>مستخلص (38)</vt:lpstr>
      <vt:lpstr>مستخلص (37)</vt:lpstr>
      <vt:lpstr>مستخلص (36)</vt:lpstr>
      <vt:lpstr>مستخلص (35)</vt:lpstr>
      <vt:lpstr>مستخلص (34)</vt:lpstr>
      <vt:lpstr>مستخلص (33)</vt:lpstr>
      <vt:lpstr>مستخلص (32)</vt:lpstr>
      <vt:lpstr>مستخلص (31)</vt:lpstr>
      <vt:lpstr>مستخلص (30)</vt:lpstr>
      <vt:lpstr>مستخلص (29)</vt:lpstr>
      <vt:lpstr>مستخلص (28)</vt:lpstr>
      <vt:lpstr>مستخلص (27)</vt:lpstr>
      <vt:lpstr>مستخلص (26)</vt:lpstr>
      <vt:lpstr>مستخلص (25)</vt:lpstr>
      <vt:lpstr>مستخلص (24)</vt:lpstr>
      <vt:lpstr>مستخلص (23)</vt:lpstr>
      <vt:lpstr>مستخلص (22)</vt:lpstr>
      <vt:lpstr>مستخلص (21)</vt:lpstr>
      <vt:lpstr>مستخلص (20)</vt:lpstr>
      <vt:lpstr>مستخلص (19)</vt:lpstr>
      <vt:lpstr>مستخلص (18)</vt:lpstr>
      <vt:lpstr>مستخلص (17)</vt:lpstr>
      <vt:lpstr>مستخلص (16)</vt:lpstr>
      <vt:lpstr>مستخلص (15)</vt:lpstr>
      <vt:lpstr>مستخلص (14)</vt:lpstr>
      <vt:lpstr>مستخلص (13)</vt:lpstr>
      <vt:lpstr>مستخلص (12)</vt:lpstr>
      <vt:lpstr>مستخلص (11)</vt:lpstr>
      <vt:lpstr>مستخلص (10)</vt:lpstr>
      <vt:lpstr>مستخلص (9)</vt:lpstr>
      <vt:lpstr>مستخلص (8)</vt:lpstr>
      <vt:lpstr>مستخلص (7)</vt:lpstr>
      <vt:lpstr>مستخلص (6)</vt:lpstr>
      <vt:lpstr>مستخلص (5)</vt:lpstr>
      <vt:lpstr>مستخلص (4)</vt:lpstr>
      <vt:lpstr>مستخلص (3)</vt:lpstr>
      <vt:lpstr>مستخلص (2)</vt:lpstr>
      <vt:lpstr>مستخلص</vt:lpstr>
      <vt:lpstr>مصاريف الشركة</vt:lpstr>
      <vt:lpstr>رواتب</vt:lpstr>
      <vt:lpstr>رواتب!Print_Area</vt:lpstr>
      <vt:lpstr>مجمع!Print_Area</vt:lpstr>
      <vt:lpstr>مستخلص!Print_Area</vt:lpstr>
      <vt:lpstr>'مستخلص (10)'!Print_Area</vt:lpstr>
      <vt:lpstr>'مستخلص (11)'!Print_Area</vt:lpstr>
      <vt:lpstr>'مستخلص (12)'!Print_Area</vt:lpstr>
      <vt:lpstr>'مستخلص (13)'!Print_Area</vt:lpstr>
      <vt:lpstr>'مستخلص (14)'!Print_Area</vt:lpstr>
      <vt:lpstr>'مستخلص (15)'!Print_Area</vt:lpstr>
      <vt:lpstr>'مستخلص (16)'!Print_Area</vt:lpstr>
      <vt:lpstr>'مستخلص (17)'!Print_Area</vt:lpstr>
      <vt:lpstr>'مستخلص (18)'!Print_Area</vt:lpstr>
      <vt:lpstr>'مستخلص (19)'!Print_Area</vt:lpstr>
      <vt:lpstr>'مستخلص (2)'!Print_Area</vt:lpstr>
      <vt:lpstr>'مستخلص (20)'!Print_Area</vt:lpstr>
      <vt:lpstr>'مستخلص (21)'!Print_Area</vt:lpstr>
      <vt:lpstr>'مستخلص (22)'!Print_Area</vt:lpstr>
      <vt:lpstr>'مستخلص (23)'!Print_Area</vt:lpstr>
      <vt:lpstr>'مستخلص (24)'!Print_Area</vt:lpstr>
      <vt:lpstr>'مستخلص (25)'!Print_Area</vt:lpstr>
      <vt:lpstr>'مستخلص (26)'!Print_Area</vt:lpstr>
      <vt:lpstr>'مستخلص (27)'!Print_Area</vt:lpstr>
      <vt:lpstr>'مستخلص (28)'!Print_Area</vt:lpstr>
      <vt:lpstr>'مستخلص (29)'!Print_Area</vt:lpstr>
      <vt:lpstr>'مستخلص (3)'!Print_Area</vt:lpstr>
      <vt:lpstr>'مستخلص (30)'!Print_Area</vt:lpstr>
      <vt:lpstr>'مستخلص (31)'!Print_Area</vt:lpstr>
      <vt:lpstr>'مستخلص (32)'!Print_Area</vt:lpstr>
      <vt:lpstr>'مستخلص (33)'!Print_Area</vt:lpstr>
      <vt:lpstr>'مستخلص (34)'!Print_Area</vt:lpstr>
      <vt:lpstr>'مستخلص (35)'!Print_Area</vt:lpstr>
      <vt:lpstr>'مستخلص (36)'!Print_Area</vt:lpstr>
      <vt:lpstr>'مستخلص (37)'!Print_Area</vt:lpstr>
      <vt:lpstr>'مستخلص (38)'!Print_Area</vt:lpstr>
      <vt:lpstr>'مستخلص (39)'!Print_Area</vt:lpstr>
      <vt:lpstr>'مستخلص (4)'!Print_Area</vt:lpstr>
      <vt:lpstr>'مستخلص (40)'!Print_Area</vt:lpstr>
      <vt:lpstr>'مستخلص (41)'!Print_Area</vt:lpstr>
      <vt:lpstr>'مستخلص (42)'!Print_Area</vt:lpstr>
      <vt:lpstr>'مستخلص (43)'!Print_Area</vt:lpstr>
      <vt:lpstr>'مستخلص (5)'!Print_Area</vt:lpstr>
      <vt:lpstr>'مستخلص (6)'!Print_Area</vt:lpstr>
      <vt:lpstr>'مستخلص (7)'!Print_Area</vt:lpstr>
      <vt:lpstr>'مستخلص (8)'!Print_Area</vt:lpstr>
      <vt:lpstr>'مستخلص (9)'!Print_Area</vt:lpstr>
      <vt:lpstr>'مصاريف الشركة'!Print_Area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Saber</dc:creator>
  <cp:lastModifiedBy>Mr Ahmed Ezzat</cp:lastModifiedBy>
  <cp:lastPrinted>2024-04-25T10:33:52Z</cp:lastPrinted>
  <dcterms:created xsi:type="dcterms:W3CDTF">2020-06-11T13:21:11Z</dcterms:created>
  <dcterms:modified xsi:type="dcterms:W3CDTF">2024-05-04T19:30:40Z</dcterms:modified>
</cp:coreProperties>
</file>